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275" tabRatio="663" activeTab="0"/>
  </bookViews>
  <sheets>
    <sheet name="Read me" sheetId="1" r:id="rId1"/>
    <sheet name="TRB Record" sheetId="2" r:id="rId2"/>
    <sheet name="% solids" sheetId="3" r:id="rId3"/>
    <sheet name="Ash" sheetId="4" r:id="rId4"/>
    <sheet name="Protein" sheetId="5" r:id="rId5"/>
    <sheet name="Lignin" sheetId="6" r:id="rId6"/>
    <sheet name="SRSs" sheetId="7" r:id="rId7"/>
    <sheet name="Structural Sugars" sheetId="8" r:id="rId8"/>
    <sheet name="Uronic Acid" sheetId="9" r:id="rId9"/>
    <sheet name="Acetate" sheetId="10" r:id="rId10"/>
    <sheet name="Duplicate MC values" sheetId="11" r:id="rId11"/>
    <sheet name="Mass closure" sheetId="12" r:id="rId12"/>
    <sheet name="Error Flags" sheetId="13" r:id="rId13"/>
    <sheet name="NIR Data" sheetId="14" r:id="rId14"/>
    <sheet name="Comments" sheetId="15" r:id="rId15"/>
  </sheets>
  <definedNames>
    <definedName name="_xlfn.IFERROR" hidden="1">#NAME?</definedName>
    <definedName name="_xlnm.Print_Area" localSheetId="5">'Lignin'!$C$1:$X$15</definedName>
    <definedName name="_xlnm.Print_Area" localSheetId="7">'Structural Sugars'!$B$1:$J$56</definedName>
    <definedName name="_xlnm.Print_Titles" localSheetId="2">'% solids'!$2:$2</definedName>
    <definedName name="_xlnm.Print_Titles" localSheetId="9">'Acetate'!$2:$2</definedName>
    <definedName name="_xlnm.Print_Titles" localSheetId="3">'Ash'!$1:$1</definedName>
    <definedName name="_xlnm.Print_Titles" localSheetId="14">'Comments'!$1:$1</definedName>
    <definedName name="_xlnm.Print_Titles" localSheetId="5">'Lignin'!$A:$B,'Lignin'!$1:$1</definedName>
    <definedName name="_xlnm.Print_Titles" localSheetId="7">'Structural Sugars'!$A:$B,'Structural Sugars'!$1:$8</definedName>
    <definedName name="_xlnm.Print_Titles" localSheetId="1">'TRB Record'!$A:$C,'TRB Record'!$1:$1</definedName>
    <definedName name="_xlnm.Print_Titles" localSheetId="8">'Uronic Acid'!$2:$2</definedName>
  </definedNames>
  <calcPr fullCalcOnLoad="1"/>
</workbook>
</file>

<file path=xl/comments11.xml><?xml version="1.0" encoding="utf-8"?>
<comments xmlns="http://schemas.openxmlformats.org/spreadsheetml/2006/main">
  <authors>
    <author> </author>
  </authors>
  <commentList>
    <comment ref="E1" authorId="0">
      <text>
        <r>
          <rPr>
            <b/>
            <sz val="8"/>
            <rFont val="Tahoma"/>
            <family val="0"/>
          </rPr>
          <t xml:space="preserve"> </t>
        </r>
        <r>
          <rPr>
            <sz val="8"/>
            <rFont val="Tahoma"/>
            <family val="2"/>
          </rPr>
          <t>The assumption has been made that all of the protein in the sample condenses into the acid insoluble fraction.  The validity of this assumption has not been tested for all biomass types.</t>
        </r>
      </text>
    </comment>
  </commentList>
</comments>
</file>

<file path=xl/comments12.xml><?xml version="1.0" encoding="utf-8"?>
<comments xmlns="http://schemas.openxmlformats.org/spreadsheetml/2006/main">
  <authors>
    <author>Windows User</author>
  </authors>
  <commentList>
    <comment ref="E1" authorId="0">
      <text>
        <r>
          <rPr>
            <sz val="8"/>
            <rFont val="Tahoma"/>
            <family val="2"/>
          </rPr>
          <t xml:space="preserve"> The assumption has been made that all of the protein in the sample condenses into the acid insoluble fraction.  The validity of this assumption has not been tested for all biomass types.</t>
        </r>
      </text>
    </comment>
  </commentList>
</comments>
</file>

<file path=xl/sharedStrings.xml><?xml version="1.0" encoding="utf-8"?>
<sst xmlns="http://schemas.openxmlformats.org/spreadsheetml/2006/main" count="320" uniqueCount="164">
  <si>
    <t>Master Ref</t>
  </si>
  <si>
    <t>Sample ID</t>
  </si>
  <si>
    <t>TRB solids whole</t>
  </si>
  <si>
    <t>TRB Ash</t>
  </si>
  <si>
    <t>TRB Protein</t>
  </si>
  <si>
    <t>TRB  Lignin</t>
  </si>
  <si>
    <t>TRB sugars</t>
  </si>
  <si>
    <t>TRB Uronic Acid</t>
  </si>
  <si>
    <t>TRB Acetate</t>
  </si>
  <si>
    <t>replicate 1</t>
  </si>
  <si>
    <t>replicate 2</t>
  </si>
  <si>
    <t>replicate 3</t>
  </si>
  <si>
    <t>replicate 4</t>
  </si>
  <si>
    <t>replicate 5</t>
  </si>
  <si>
    <t>replicate 6</t>
  </si>
  <si>
    <t>replicate 7</t>
  </si>
  <si>
    <t>replicate 8</t>
  </si>
  <si>
    <t>replicate 9</t>
  </si>
  <si>
    <t>replicate 10</t>
  </si>
  <si>
    <t>replicate 11</t>
  </si>
  <si>
    <t>replicate 12</t>
  </si>
  <si>
    <t>replicate 13</t>
  </si>
  <si>
    <t>replicate 14</t>
  </si>
  <si>
    <t>replicate 15</t>
  </si>
  <si>
    <t>replicate 16</t>
  </si>
  <si>
    <t>replicate 17</t>
  </si>
  <si>
    <t>replicate 18</t>
  </si>
  <si>
    <t>replicate 19</t>
  </si>
  <si>
    <t>replicate 20</t>
  </si>
  <si>
    <t>replicate 21</t>
  </si>
  <si>
    <t>replicate 22</t>
  </si>
  <si>
    <t>replicate 23</t>
  </si>
  <si>
    <t>replicate 24</t>
  </si>
  <si>
    <t>replicate 25</t>
  </si>
  <si>
    <t>replicate 26</t>
  </si>
  <si>
    <t>replicate 27</t>
  </si>
  <si>
    <t>replicate 28</t>
  </si>
  <si>
    <t>replicate 29</t>
  </si>
  <si>
    <t>replicate 30</t>
  </si>
  <si>
    <t>Sample Description</t>
  </si>
  <si>
    <t>TRB soilds. ExtFree</t>
  </si>
  <si>
    <t>% Solids</t>
  </si>
  <si>
    <t>Avg % Solids</t>
  </si>
  <si>
    <t>ODW Crucible (g)</t>
  </si>
  <si>
    <t>ADW Sample (g)</t>
  </si>
  <si>
    <t>ODW Sample (g)</t>
  </si>
  <si>
    <t>Ash&amp;Crucible (g)</t>
  </si>
  <si>
    <t>Ash (g)</t>
  </si>
  <si>
    <t>% Ash</t>
  </si>
  <si>
    <t>Average</t>
  </si>
  <si>
    <t>Intermediate material protein</t>
  </si>
  <si>
    <t>TRB Residue Protein</t>
  </si>
  <si>
    <t xml:space="preserve">wt %N </t>
  </si>
  <si>
    <t>% protein</t>
  </si>
  <si>
    <t>Avg % protein</t>
  </si>
  <si>
    <t>TRB Lignin</t>
  </si>
  <si>
    <t>ADW Sample (mg)</t>
  </si>
  <si>
    <t>ODW Sample (mg)</t>
  </si>
  <si>
    <t>ODW Crucible(g)</t>
  </si>
  <si>
    <t>ODW Crucible + Residue (g)</t>
  </si>
  <si>
    <t>ODW Residue (mg)</t>
  </si>
  <si>
    <t>Ash + Crucible Wt. (g)</t>
  </si>
  <si>
    <t>Ash (mg)</t>
  </si>
  <si>
    <t>Insol Residue (mg)</t>
  </si>
  <si>
    <t>%Insol Residue</t>
  </si>
  <si>
    <t>P corrected residue</t>
  </si>
  <si>
    <t>UV Absorbance (AU)</t>
  </si>
  <si>
    <t>Sample volume used (ml)</t>
  </si>
  <si>
    <t>Water volume used (ml)</t>
  </si>
  <si>
    <t>Dilution</t>
  </si>
  <si>
    <t>% Sol Lig</t>
  </si>
  <si>
    <t>Total Lignin%</t>
  </si>
  <si>
    <t>Average Lignin</t>
  </si>
  <si>
    <t>TRB Sugars</t>
  </si>
  <si>
    <t>ODW sample (mg)</t>
  </si>
  <si>
    <t>Volume (ml)</t>
  </si>
  <si>
    <t>Raw Data</t>
  </si>
  <si>
    <t>Anhydro Correction</t>
  </si>
  <si>
    <t>Wt. % EFW</t>
  </si>
  <si>
    <t>Glucose (mg/ml)</t>
  </si>
  <si>
    <t>Xylose (mg/ml)</t>
  </si>
  <si>
    <t>Galactose (mg/ml)</t>
  </si>
  <si>
    <t>Arabinose (mg/ml)</t>
  </si>
  <si>
    <t>Mannose (mg/ml)</t>
  </si>
  <si>
    <t>Glucose (mg)</t>
  </si>
  <si>
    <t>Xylose (mg)</t>
  </si>
  <si>
    <t>Galactose (mg)</t>
  </si>
  <si>
    <t>Arabinose (mg)</t>
  </si>
  <si>
    <t>Mannose (mg)</t>
  </si>
  <si>
    <t>Glucan (mg)</t>
  </si>
  <si>
    <t>Xylan (mg)</t>
  </si>
  <si>
    <t>Galactan (mg)</t>
  </si>
  <si>
    <t>Arabinan (mg)</t>
  </si>
  <si>
    <t>Mannan (mg)</t>
  </si>
  <si>
    <t>Glucan%</t>
  </si>
  <si>
    <t>Avg Glucan %</t>
  </si>
  <si>
    <t>Xylan %</t>
  </si>
  <si>
    <t>Avg Xylan %</t>
  </si>
  <si>
    <t>Galactan %</t>
  </si>
  <si>
    <t>Avg Galactan %</t>
  </si>
  <si>
    <t xml:space="preserve">Arabinan % </t>
  </si>
  <si>
    <t>Avg Arabinan %</t>
  </si>
  <si>
    <t>Mannan %</t>
  </si>
  <si>
    <t>Avg Mannan %</t>
  </si>
  <si>
    <t>total sugars</t>
  </si>
  <si>
    <t>Avg total %</t>
  </si>
  <si>
    <t>TRB Uronic Acids</t>
  </si>
  <si>
    <t>Uronic Acids (mg/ml)</t>
  </si>
  <si>
    <t>Uronic Acid (mg)</t>
  </si>
  <si>
    <t>Uronic Acids %</t>
  </si>
  <si>
    <t>TRB Acetyl</t>
  </si>
  <si>
    <t>Acetic aicd (mg/ml)</t>
  </si>
  <si>
    <t>Acetic acid (mg)</t>
  </si>
  <si>
    <t>Modifier</t>
  </si>
  <si>
    <t>Acetate %</t>
  </si>
  <si>
    <t>% Protein</t>
  </si>
  <si>
    <t>% Lignin</t>
  </si>
  <si>
    <t>% Glucan</t>
  </si>
  <si>
    <t>% Xlyan</t>
  </si>
  <si>
    <t>% Galactan</t>
  </si>
  <si>
    <t>% Arabinan</t>
  </si>
  <si>
    <t>% Mannan</t>
  </si>
  <si>
    <t>Uronic acid</t>
  </si>
  <si>
    <t>Acetate</t>
  </si>
  <si>
    <t>% Uronic acid</t>
  </si>
  <si>
    <t>% Acetate</t>
  </si>
  <si>
    <t>Total %</t>
  </si>
  <si>
    <t>Min</t>
  </si>
  <si>
    <t>Max</t>
  </si>
  <si>
    <t>St Dev</t>
  </si>
  <si>
    <t>Tolerance of Error:</t>
  </si>
  <si>
    <t>comments</t>
  </si>
  <si>
    <r>
      <t>l</t>
    </r>
    <r>
      <rPr>
        <sz val="9"/>
        <rFont val="Geneva"/>
        <family val="0"/>
      </rPr>
      <t xml:space="preserve"> meas (nm)</t>
    </r>
  </si>
  <si>
    <t>Dry Pan (g)</t>
  </si>
  <si>
    <t>Sample (g)</t>
  </si>
  <si>
    <t>Pan with dry solids (g)</t>
  </si>
  <si>
    <t>Dry sample (g)</t>
  </si>
  <si>
    <t>IR Method</t>
  </si>
  <si>
    <t>Oven Method</t>
  </si>
  <si>
    <t>Nitrogen factor</t>
  </si>
  <si>
    <t>Extintion coeffiecient</t>
  </si>
  <si>
    <t>Sample owner</t>
  </si>
  <si>
    <t>Hydrolyzate Volume (ml)</t>
  </si>
  <si>
    <t>HPLC Sequence:</t>
  </si>
  <si>
    <t>Lignin N corrected?</t>
  </si>
  <si>
    <t>Sugar Recovery Standards</t>
  </si>
  <si>
    <t>% Xylan</t>
  </si>
  <si>
    <t>Name</t>
  </si>
  <si>
    <t>SRS Identifier #1</t>
  </si>
  <si>
    <t>SRS Identifier #2</t>
  </si>
  <si>
    <t>SRS Identifier #3</t>
  </si>
  <si>
    <t>Average Recovery</t>
  </si>
  <si>
    <t>Prehydrolysis</t>
  </si>
  <si>
    <t/>
  </si>
  <si>
    <t>Posthydrolysis</t>
  </si>
  <si>
    <t>Recovery</t>
  </si>
  <si>
    <t>Choose the most appropriate SRS#</t>
  </si>
  <si>
    <t>Col#:</t>
  </si>
  <si>
    <t>SRS#</t>
  </si>
  <si>
    <t>Glucose</t>
  </si>
  <si>
    <t>Xulose</t>
  </si>
  <si>
    <t>Galcactose</t>
  </si>
  <si>
    <t>Arabinose</t>
  </si>
  <si>
    <t>Mannose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</si>
</sst>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0"/>
    <numFmt numFmtId="167" formatCode="0.0000"/>
    <numFmt numFmtId="168" formatCode="0.000000"/>
    <numFmt numFmtId="169" formatCode="0.0000000"/>
    <numFmt numFmtId="170" formatCode="0.00000000"/>
    <numFmt numFmtId="171" formatCode="&quot;Yes&quot;;&quot;Yes&quot;;&quot;No&quot;"/>
    <numFmt numFmtId="172" formatCode="&quot;True&quot;;&quot;True&quot;;&quot;False&quot;"/>
    <numFmt numFmtId="173" formatCode="&quot;On&quot;;&quot;On&quot;;&quot;Off&quot;"/>
    <numFmt numFmtId="174" formatCode="[$€-2]\ #,##0.00_);[Red]\([$€-2]\ #,##0.00\)"/>
  </numFmts>
  <fonts count="51">
    <font>
      <sz val="10"/>
      <name val="Arial"/>
      <family val="0"/>
    </font>
    <font>
      <sz val="9"/>
      <name val="Geneva"/>
      <family val="0"/>
    </font>
    <font>
      <b/>
      <sz val="9"/>
      <name val="Geneva"/>
      <family val="0"/>
    </font>
    <font>
      <sz val="9"/>
      <color indexed="10"/>
      <name val="Geneva"/>
      <family val="0"/>
    </font>
    <font>
      <sz val="9"/>
      <name val="Symbol"/>
      <family val="0"/>
    </font>
    <font>
      <b/>
      <sz val="8"/>
      <name val="Tahoma"/>
      <family val="0"/>
    </font>
    <font>
      <sz val="8"/>
      <name val="Tahoma"/>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22"/>
      <name val="Geneva"/>
      <family val="0"/>
    </font>
    <font>
      <b/>
      <sz val="9"/>
      <color indexed="22"/>
      <name val="Geneva"/>
      <family val="0"/>
    </font>
    <font>
      <b/>
      <sz val="9"/>
      <color indexed="8"/>
      <name val="Geneva"/>
      <family val="0"/>
    </font>
    <font>
      <sz val="9"/>
      <color indexed="8"/>
      <name val="Geneva"/>
      <family val="0"/>
    </font>
    <font>
      <sz val="9"/>
      <color indexed="8"/>
      <name val="Arial"/>
      <family val="0"/>
    </font>
    <font>
      <b/>
      <sz val="9"/>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0" tint="-0.04997999966144562"/>
      <name val="Geneva"/>
      <family val="0"/>
    </font>
    <font>
      <b/>
      <sz val="9"/>
      <color theme="0" tint="-0.04997999966144562"/>
      <name val="Geneva"/>
      <family val="0"/>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ck"/>
      <top style="thin"/>
      <bottom style="thin"/>
    </border>
    <border>
      <left>
        <color indexed="63"/>
      </left>
      <right style="thick"/>
      <top>
        <color indexed="63"/>
      </top>
      <bottom>
        <color indexed="63"/>
      </bottom>
    </border>
    <border>
      <left>
        <color indexed="63"/>
      </left>
      <right style="thin"/>
      <top>
        <color indexed="63"/>
      </top>
      <bottom style="thin"/>
    </border>
    <border>
      <left>
        <color indexed="63"/>
      </left>
      <right style="medium"/>
      <top>
        <color indexed="63"/>
      </top>
      <bottom>
        <color indexed="63"/>
      </bottom>
    </border>
    <border>
      <left style="thin"/>
      <right>
        <color indexed="63"/>
      </right>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style="medium"/>
      <right>
        <color indexed="63"/>
      </right>
      <top style="medium"/>
      <bottom>
        <color indexed="63"/>
      </botto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medium"/>
      <top style="thin"/>
      <bottom style="thin"/>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style="thin"/>
      <top>
        <color indexed="63"/>
      </top>
      <bottom style="medium"/>
    </border>
    <border>
      <left>
        <color indexed="63"/>
      </left>
      <right style="thin"/>
      <top style="thin"/>
      <bottom style="medium"/>
    </border>
    <border>
      <left style="thin"/>
      <right style="thin"/>
      <top style="thin"/>
      <bottom style="medium"/>
    </border>
    <border>
      <left>
        <color indexed="63"/>
      </left>
      <right>
        <color indexed="63"/>
      </right>
      <top style="medium"/>
      <bottom style="medium"/>
    </border>
    <border>
      <left style="thick"/>
      <right>
        <color indexed="63"/>
      </right>
      <top>
        <color indexed="63"/>
      </top>
      <bottom style="thin"/>
    </border>
    <border>
      <left>
        <color indexed="63"/>
      </left>
      <right>
        <color indexed="63"/>
      </right>
      <top>
        <color indexed="63"/>
      </top>
      <bottom style="thin"/>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style="medium"/>
    </border>
    <border>
      <left>
        <color indexed="63"/>
      </left>
      <right>
        <color indexed="63"/>
      </right>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24">
    <xf numFmtId="0" fontId="0" fillId="0" borderId="0" xfId="0" applyAlignment="1">
      <alignment/>
    </xf>
    <xf numFmtId="0" fontId="1" fillId="0" borderId="0" xfId="57" applyAlignment="1" applyProtection="1">
      <alignment horizontal="center"/>
      <protection/>
    </xf>
    <xf numFmtId="0" fontId="1" fillId="33" borderId="10" xfId="57" applyFill="1" applyBorder="1" applyAlignment="1" applyProtection="1">
      <alignment horizontal="center"/>
      <protection locked="0"/>
    </xf>
    <xf numFmtId="0" fontId="1" fillId="0" borderId="0" xfId="57" applyFill="1" applyBorder="1" applyAlignment="1" applyProtection="1">
      <alignment horizontal="center"/>
      <protection/>
    </xf>
    <xf numFmtId="0" fontId="1" fillId="0" borderId="0" xfId="57" applyBorder="1" applyAlignment="1" applyProtection="1">
      <alignment horizontal="center"/>
      <protection/>
    </xf>
    <xf numFmtId="0" fontId="1" fillId="0" borderId="0" xfId="57" applyAlignment="1">
      <alignment horizontal="center"/>
      <protection/>
    </xf>
    <xf numFmtId="0" fontId="1" fillId="0" borderId="10" xfId="57" applyFill="1" applyBorder="1" applyAlignment="1" applyProtection="1">
      <alignment horizontal="center"/>
      <protection/>
    </xf>
    <xf numFmtId="164" fontId="1" fillId="33" borderId="10" xfId="57" applyNumberFormat="1" applyFill="1" applyBorder="1" applyAlignment="1" applyProtection="1">
      <alignment horizontal="center"/>
      <protection locked="0"/>
    </xf>
    <xf numFmtId="167" fontId="1" fillId="0" borderId="10" xfId="57" applyNumberFormat="1" applyFill="1" applyBorder="1" applyAlignment="1" applyProtection="1">
      <alignment horizontal="center"/>
      <protection/>
    </xf>
    <xf numFmtId="2" fontId="1" fillId="0" borderId="0" xfId="57" applyNumberFormat="1" applyAlignment="1">
      <alignment horizontal="center"/>
      <protection/>
    </xf>
    <xf numFmtId="164" fontId="1" fillId="0" borderId="0" xfId="57" applyNumberFormat="1" applyAlignment="1" applyProtection="1">
      <alignment horizontal="center"/>
      <protection/>
    </xf>
    <xf numFmtId="2" fontId="1" fillId="0" borderId="10" xfId="57" applyNumberFormat="1" applyFill="1" applyBorder="1" applyAlignment="1" applyProtection="1">
      <alignment horizontal="center"/>
      <protection/>
    </xf>
    <xf numFmtId="167" fontId="1" fillId="33" borderId="10" xfId="57" applyNumberFormat="1" applyFill="1" applyBorder="1" applyAlignment="1" applyProtection="1">
      <alignment horizontal="center"/>
      <protection locked="0"/>
    </xf>
    <xf numFmtId="2" fontId="1" fillId="33" borderId="10" xfId="57" applyNumberFormat="1" applyFill="1" applyBorder="1" applyAlignment="1" applyProtection="1">
      <alignment horizontal="center"/>
      <protection locked="0"/>
    </xf>
    <xf numFmtId="0" fontId="1" fillId="0" borderId="0" xfId="57" applyFill="1" applyAlignment="1">
      <alignment horizontal="center"/>
      <protection/>
    </xf>
    <xf numFmtId="165" fontId="1" fillId="0" borderId="0" xfId="57" applyNumberFormat="1" applyAlignment="1" applyProtection="1">
      <alignment horizontal="center"/>
      <protection/>
    </xf>
    <xf numFmtId="2" fontId="1" fillId="0" borderId="0" xfId="57" applyNumberFormat="1" applyAlignment="1" applyProtection="1">
      <alignment horizontal="center"/>
      <protection/>
    </xf>
    <xf numFmtId="2" fontId="1" fillId="0" borderId="0" xfId="57" applyNumberFormat="1" applyFill="1" applyBorder="1" applyAlignment="1" applyProtection="1">
      <alignment horizontal="center"/>
      <protection/>
    </xf>
    <xf numFmtId="0" fontId="1" fillId="33" borderId="0" xfId="57" applyFill="1" applyBorder="1" applyAlignment="1" applyProtection="1">
      <alignment horizontal="center"/>
      <protection locked="0"/>
    </xf>
    <xf numFmtId="0" fontId="1" fillId="0" borderId="0" xfId="57" applyFill="1" applyBorder="1" applyAlignment="1" applyProtection="1">
      <alignment horizontal="center"/>
      <protection locked="0"/>
    </xf>
    <xf numFmtId="164" fontId="1" fillId="33" borderId="11" xfId="57" applyNumberFormat="1" applyFill="1" applyBorder="1" applyAlignment="1" applyProtection="1">
      <alignment horizontal="center"/>
      <protection locked="0"/>
    </xf>
    <xf numFmtId="0" fontId="1" fillId="33" borderId="12" xfId="57" applyFill="1" applyBorder="1" applyAlignment="1" applyProtection="1">
      <alignment horizontal="center"/>
      <protection locked="0"/>
    </xf>
    <xf numFmtId="0" fontId="1" fillId="0" borderId="0" xfId="57" applyAlignment="1">
      <alignment horizontal="center" textRotation="90"/>
      <protection/>
    </xf>
    <xf numFmtId="0" fontId="1" fillId="0" borderId="10" xfId="57" applyFill="1" applyBorder="1" applyAlignment="1" applyProtection="1">
      <alignment horizontal="center" textRotation="90"/>
      <protection/>
    </xf>
    <xf numFmtId="0" fontId="1" fillId="0" borderId="0" xfId="57" applyAlignment="1" applyProtection="1">
      <alignment horizontal="center" textRotation="90"/>
      <protection/>
    </xf>
    <xf numFmtId="164" fontId="1" fillId="0" borderId="0" xfId="57" applyNumberFormat="1" applyAlignment="1" applyProtection="1">
      <alignment horizontal="center" textRotation="90"/>
      <protection/>
    </xf>
    <xf numFmtId="2" fontId="1" fillId="0" borderId="10" xfId="57" applyNumberFormat="1" applyFill="1" applyBorder="1" applyAlignment="1" applyProtection="1">
      <alignment horizontal="center" textRotation="90"/>
      <protection/>
    </xf>
    <xf numFmtId="0" fontId="1" fillId="0" borderId="13" xfId="57" applyFill="1" applyBorder="1" applyAlignment="1" applyProtection="1">
      <alignment horizontal="center"/>
      <protection locked="0"/>
    </xf>
    <xf numFmtId="0" fontId="1" fillId="0" borderId="0" xfId="57" applyFill="1" applyBorder="1" applyAlignment="1" applyProtection="1">
      <alignment horizontal="center" textRotation="90"/>
      <protection/>
    </xf>
    <xf numFmtId="0" fontId="1" fillId="0" borderId="0" xfId="57" applyBorder="1" applyAlignment="1" applyProtection="1">
      <alignment horizontal="center" textRotation="90"/>
      <protection/>
    </xf>
    <xf numFmtId="0" fontId="1" fillId="33" borderId="10" xfId="57" applyFont="1" applyFill="1" applyBorder="1" applyAlignment="1" applyProtection="1">
      <alignment horizontal="center"/>
      <protection locked="0"/>
    </xf>
    <xf numFmtId="0" fontId="1" fillId="0" borderId="0" xfId="57" applyFont="1" applyAlignment="1" applyProtection="1">
      <alignment horizontal="center" textRotation="90" wrapText="1"/>
      <protection/>
    </xf>
    <xf numFmtId="0" fontId="0" fillId="0" borderId="11" xfId="0" applyFill="1" applyBorder="1" applyAlignment="1" applyProtection="1">
      <alignment horizontal="center" textRotation="90"/>
      <protection/>
    </xf>
    <xf numFmtId="0" fontId="0" fillId="0" borderId="10" xfId="0" applyFill="1" applyBorder="1" applyAlignment="1" applyProtection="1">
      <alignment horizontal="center" textRotation="90"/>
      <protection/>
    </xf>
    <xf numFmtId="0" fontId="0" fillId="0" borderId="12" xfId="0" applyFill="1" applyBorder="1" applyAlignment="1" applyProtection="1">
      <alignment horizontal="center" textRotation="90"/>
      <protection/>
    </xf>
    <xf numFmtId="2" fontId="1" fillId="0" borderId="12" xfId="57" applyNumberFormat="1" applyFill="1" applyBorder="1" applyAlignment="1" applyProtection="1">
      <alignment horizontal="center"/>
      <protection/>
    </xf>
    <xf numFmtId="0" fontId="1" fillId="0" borderId="0" xfId="57" applyFill="1" applyAlignment="1" applyProtection="1">
      <alignment horizontal="center"/>
      <protection/>
    </xf>
    <xf numFmtId="0" fontId="1" fillId="0" borderId="0" xfId="57" applyFill="1" applyAlignment="1" applyProtection="1">
      <alignment horizontal="center" textRotation="90"/>
      <protection/>
    </xf>
    <xf numFmtId="2" fontId="1" fillId="0" borderId="0" xfId="57" applyNumberFormat="1" applyFill="1" applyAlignment="1" applyProtection="1">
      <alignment horizontal="center"/>
      <protection/>
    </xf>
    <xf numFmtId="0" fontId="1" fillId="0" borderId="10" xfId="57" applyFont="1" applyFill="1" applyBorder="1" applyAlignment="1" applyProtection="1">
      <alignment horizontal="center"/>
      <protection/>
    </xf>
    <xf numFmtId="0" fontId="3" fillId="33" borderId="10" xfId="57" applyFont="1" applyFill="1" applyBorder="1" applyAlignment="1" applyProtection="1">
      <alignment horizontal="center"/>
      <protection locked="0"/>
    </xf>
    <xf numFmtId="0" fontId="3" fillId="0" borderId="0" xfId="57" applyFont="1" applyAlignment="1" applyProtection="1">
      <alignment horizontal="center"/>
      <protection locked="0"/>
    </xf>
    <xf numFmtId="166" fontId="1" fillId="33" borderId="10" xfId="57" applyNumberFormat="1" applyFill="1" applyBorder="1" applyAlignment="1" applyProtection="1">
      <alignment horizontal="center"/>
      <protection locked="0"/>
    </xf>
    <xf numFmtId="0" fontId="1" fillId="0" borderId="0" xfId="57" applyAlignment="1" applyProtection="1">
      <alignment horizontal="center"/>
      <protection locked="0"/>
    </xf>
    <xf numFmtId="0" fontId="2" fillId="0" borderId="10" xfId="57" applyFont="1" applyBorder="1" applyAlignment="1">
      <alignment horizontal="left"/>
      <protection/>
    </xf>
    <xf numFmtId="0" fontId="1" fillId="33" borderId="10" xfId="57" applyFill="1" applyBorder="1" applyAlignment="1">
      <alignment horizontal="center"/>
      <protection/>
    </xf>
    <xf numFmtId="0" fontId="1" fillId="33" borderId="10" xfId="57" applyFont="1" applyFill="1" applyBorder="1" applyAlignment="1" applyProtection="1">
      <alignment horizontal="center" textRotation="90"/>
      <protection/>
    </xf>
    <xf numFmtId="0" fontId="1" fillId="33" borderId="10" xfId="57" applyFill="1" applyBorder="1" applyAlignment="1" applyProtection="1">
      <alignment horizontal="center" textRotation="90"/>
      <protection/>
    </xf>
    <xf numFmtId="0" fontId="2" fillId="0" borderId="12" xfId="57" applyFont="1" applyFill="1" applyBorder="1" applyAlignment="1" applyProtection="1">
      <alignment horizontal="center"/>
      <protection/>
    </xf>
    <xf numFmtId="0" fontId="0" fillId="33" borderId="10" xfId="0" applyFill="1" applyBorder="1" applyAlignment="1" applyProtection="1">
      <alignment horizontal="center" textRotation="90"/>
      <protection/>
    </xf>
    <xf numFmtId="0" fontId="0" fillId="33" borderId="12" xfId="0" applyFill="1" applyBorder="1" applyAlignment="1" applyProtection="1">
      <alignment horizontal="center" textRotation="90"/>
      <protection/>
    </xf>
    <xf numFmtId="0" fontId="0" fillId="33" borderId="11" xfId="0" applyFill="1" applyBorder="1" applyAlignment="1" applyProtection="1">
      <alignment horizontal="center" textRotation="90"/>
      <protection/>
    </xf>
    <xf numFmtId="0" fontId="4" fillId="33" borderId="10" xfId="57" applyFont="1" applyFill="1" applyBorder="1" applyAlignment="1" applyProtection="1">
      <alignment horizontal="center" textRotation="90"/>
      <protection/>
    </xf>
    <xf numFmtId="2" fontId="1" fillId="33" borderId="12" xfId="57" applyNumberFormat="1" applyFill="1" applyBorder="1" applyAlignment="1" applyProtection="1">
      <alignment horizontal="center"/>
      <protection locked="0"/>
    </xf>
    <xf numFmtId="2" fontId="1" fillId="33" borderId="14" xfId="57" applyNumberFormat="1" applyFont="1" applyFill="1" applyBorder="1" applyAlignment="1" applyProtection="1">
      <alignment horizontal="center"/>
      <protection locked="0"/>
    </xf>
    <xf numFmtId="2" fontId="1" fillId="0" borderId="0" xfId="57" applyNumberFormat="1" applyAlignment="1" applyProtection="1">
      <alignment horizontal="center" textRotation="90"/>
      <protection/>
    </xf>
    <xf numFmtId="0" fontId="2" fillId="0" borderId="0" xfId="0" applyFont="1" applyFill="1" applyBorder="1" applyAlignment="1" applyProtection="1">
      <alignment horizontal="center"/>
      <protection/>
    </xf>
    <xf numFmtId="0" fontId="0" fillId="0" borderId="0" xfId="0" applyFill="1" applyBorder="1" applyAlignment="1" applyProtection="1">
      <alignment horizontal="center"/>
      <protection/>
    </xf>
    <xf numFmtId="0" fontId="1" fillId="0" borderId="0" xfId="57" applyFont="1" applyAlignment="1" applyProtection="1">
      <alignment horizontal="center" textRotation="90"/>
      <protection/>
    </xf>
    <xf numFmtId="0" fontId="1" fillId="0" borderId="15" xfId="56" applyFont="1" applyBorder="1" applyAlignment="1" applyProtection="1">
      <alignment horizontal="center" textRotation="90"/>
      <protection/>
    </xf>
    <xf numFmtId="0" fontId="2" fillId="33" borderId="0" xfId="0" applyFont="1" applyFill="1" applyBorder="1" applyAlignment="1">
      <alignment horizontal="center"/>
    </xf>
    <xf numFmtId="1" fontId="1" fillId="33" borderId="10" xfId="57" applyNumberFormat="1" applyFill="1" applyBorder="1" applyAlignment="1" applyProtection="1">
      <alignment horizontal="center"/>
      <protection locked="0"/>
    </xf>
    <xf numFmtId="0" fontId="1" fillId="33" borderId="16" xfId="55" applyFill="1" applyBorder="1" applyAlignment="1" applyProtection="1">
      <alignment horizontal="center" textRotation="90" wrapText="1"/>
      <protection/>
    </xf>
    <xf numFmtId="0" fontId="1" fillId="34" borderId="17" xfId="0" applyFont="1" applyFill="1" applyBorder="1" applyAlignment="1" applyProtection="1">
      <alignment horizontal="right"/>
      <protection locked="0"/>
    </xf>
    <xf numFmtId="0" fontId="1" fillId="34" borderId="0" xfId="57" applyFill="1" applyAlignment="1" applyProtection="1">
      <alignment horizontal="center"/>
      <protection/>
    </xf>
    <xf numFmtId="0" fontId="48" fillId="34" borderId="0" xfId="0" applyFont="1" applyFill="1" applyBorder="1" applyAlignment="1" applyProtection="1">
      <alignment horizontal="center"/>
      <protection locked="0"/>
    </xf>
    <xf numFmtId="0" fontId="49" fillId="34" borderId="16" xfId="0" applyFont="1" applyFill="1" applyBorder="1" applyAlignment="1" applyProtection="1">
      <alignment horizontal="center"/>
      <protection locked="0"/>
    </xf>
    <xf numFmtId="0" fontId="49" fillId="34" borderId="0" xfId="0" applyFont="1" applyFill="1" applyBorder="1" applyAlignment="1" applyProtection="1">
      <alignment horizontal="center"/>
      <protection locked="0"/>
    </xf>
    <xf numFmtId="0" fontId="49" fillId="34" borderId="18" xfId="0" applyFont="1" applyFill="1" applyBorder="1" applyAlignment="1" applyProtection="1">
      <alignment horizontal="center"/>
      <protection locked="0"/>
    </xf>
    <xf numFmtId="0" fontId="1" fillId="33" borderId="19" xfId="57" applyFill="1" applyBorder="1" applyAlignment="1" applyProtection="1">
      <alignment horizontal="center" textRotation="90"/>
      <protection/>
    </xf>
    <xf numFmtId="0" fontId="1" fillId="34" borderId="0" xfId="57" applyFill="1" applyBorder="1" applyAlignment="1" applyProtection="1">
      <alignment horizontal="center"/>
      <protection/>
    </xf>
    <xf numFmtId="0" fontId="1" fillId="0" borderId="0" xfId="57" applyFont="1" applyBorder="1" applyAlignment="1" applyProtection="1">
      <alignment horizontal="center" wrapText="1"/>
      <protection/>
    </xf>
    <xf numFmtId="0" fontId="1" fillId="0" borderId="0" xfId="57" applyBorder="1" applyAlignment="1" applyProtection="1">
      <alignment horizontal="center" wrapText="1"/>
      <protection/>
    </xf>
    <xf numFmtId="0" fontId="1" fillId="0" borderId="0" xfId="57" applyBorder="1" applyAlignment="1">
      <alignment horizontal="center"/>
      <protection/>
    </xf>
    <xf numFmtId="0" fontId="0" fillId="33" borderId="10" xfId="0" applyFill="1" applyBorder="1" applyAlignment="1" applyProtection="1">
      <alignment horizontal="center"/>
      <protection locked="0"/>
    </xf>
    <xf numFmtId="0" fontId="2" fillId="0" borderId="20" xfId="55" applyFont="1" applyBorder="1" applyAlignment="1" applyProtection="1">
      <alignment horizontal="right"/>
      <protection/>
    </xf>
    <xf numFmtId="0" fontId="7" fillId="0" borderId="21" xfId="55" applyFont="1" applyBorder="1" applyProtection="1">
      <alignment/>
      <protection/>
    </xf>
    <xf numFmtId="0" fontId="7" fillId="0" borderId="22" xfId="55" applyFont="1" applyBorder="1" applyProtection="1">
      <alignment/>
      <protection/>
    </xf>
    <xf numFmtId="0" fontId="7" fillId="0" borderId="0" xfId="55" applyFont="1" applyBorder="1" applyProtection="1">
      <alignment/>
      <protection/>
    </xf>
    <xf numFmtId="0" fontId="7" fillId="0" borderId="23" xfId="55" applyFont="1" applyBorder="1" applyProtection="1">
      <alignment/>
      <protection/>
    </xf>
    <xf numFmtId="0" fontId="7" fillId="0" borderId="24" xfId="55" applyFont="1" applyBorder="1" applyProtection="1">
      <alignment/>
      <protection/>
    </xf>
    <xf numFmtId="0" fontId="0" fillId="33" borderId="25" xfId="55" applyFont="1" applyFill="1" applyBorder="1" applyProtection="1">
      <alignment/>
      <protection locked="0"/>
    </xf>
    <xf numFmtId="0" fontId="1" fillId="0" borderId="22" xfId="55" applyFont="1" applyBorder="1" applyProtection="1">
      <alignment/>
      <protection/>
    </xf>
    <xf numFmtId="0" fontId="1" fillId="0" borderId="0" xfId="55" applyFont="1" applyBorder="1" applyProtection="1">
      <alignment/>
      <protection/>
    </xf>
    <xf numFmtId="0" fontId="0" fillId="0" borderId="15" xfId="55" applyFont="1" applyBorder="1" applyProtection="1">
      <alignment/>
      <protection/>
    </xf>
    <xf numFmtId="0" fontId="1" fillId="0" borderId="0" xfId="55" applyFont="1" applyProtection="1">
      <alignment/>
      <protection/>
    </xf>
    <xf numFmtId="0" fontId="1" fillId="33" borderId="10" xfId="55" applyFont="1" applyFill="1" applyBorder="1" applyProtection="1">
      <alignment/>
      <protection locked="0"/>
    </xf>
    <xf numFmtId="0" fontId="7" fillId="0" borderId="15" xfId="55" applyFont="1" applyBorder="1" applyProtection="1">
      <alignment/>
      <protection/>
    </xf>
    <xf numFmtId="0" fontId="7" fillId="0" borderId="26" xfId="55" applyFont="1" applyBorder="1" applyProtection="1">
      <alignment/>
      <protection/>
    </xf>
    <xf numFmtId="0" fontId="0" fillId="0" borderId="0" xfId="0" applyFont="1" applyAlignment="1">
      <alignment/>
    </xf>
    <xf numFmtId="0" fontId="1" fillId="0" borderId="0" xfId="56" applyFont="1" applyBorder="1" applyAlignment="1" applyProtection="1">
      <alignment horizontal="center" textRotation="90"/>
      <protection/>
    </xf>
    <xf numFmtId="0" fontId="1" fillId="34" borderId="0" xfId="0" applyFont="1" applyFill="1" applyBorder="1" applyAlignment="1" applyProtection="1">
      <alignment horizontal="right"/>
      <protection/>
    </xf>
    <xf numFmtId="0" fontId="1" fillId="34" borderId="0" xfId="0" applyFont="1" applyFill="1" applyBorder="1" applyAlignment="1" applyProtection="1">
      <alignment horizontal="center"/>
      <protection/>
    </xf>
    <xf numFmtId="0" fontId="1" fillId="34" borderId="18" xfId="0" applyFont="1" applyFill="1" applyBorder="1" applyAlignment="1" applyProtection="1">
      <alignment horizontal="center"/>
      <protection/>
    </xf>
    <xf numFmtId="0" fontId="2" fillId="34" borderId="16" xfId="0" applyFont="1" applyFill="1" applyBorder="1" applyAlignment="1" applyProtection="1">
      <alignment horizontal="center"/>
      <protection/>
    </xf>
    <xf numFmtId="0" fontId="2" fillId="34" borderId="0" xfId="0" applyFont="1" applyFill="1" applyBorder="1" applyAlignment="1" applyProtection="1">
      <alignment horizontal="center"/>
      <protection/>
    </xf>
    <xf numFmtId="0" fontId="1" fillId="34" borderId="27" xfId="0" applyFont="1" applyFill="1" applyBorder="1" applyAlignment="1" applyProtection="1">
      <alignment horizontal="center"/>
      <protection/>
    </xf>
    <xf numFmtId="0" fontId="1" fillId="34" borderId="28" xfId="0" applyFont="1" applyFill="1" applyBorder="1" applyAlignment="1" applyProtection="1">
      <alignment horizontal="center"/>
      <protection/>
    </xf>
    <xf numFmtId="0" fontId="1" fillId="34" borderId="29" xfId="0" applyFont="1" applyFill="1" applyBorder="1" applyAlignment="1" applyProtection="1">
      <alignment horizontal="center"/>
      <protection/>
    </xf>
    <xf numFmtId="0" fontId="1" fillId="34" borderId="30" xfId="0" applyFont="1" applyFill="1" applyBorder="1" applyAlignment="1" applyProtection="1">
      <alignment horizontal="center"/>
      <protection/>
    </xf>
    <xf numFmtId="0" fontId="1" fillId="34" borderId="31" xfId="0" applyFont="1" applyFill="1" applyBorder="1" applyAlignment="1" applyProtection="1">
      <alignment horizontal="center"/>
      <protection/>
    </xf>
    <xf numFmtId="0" fontId="1" fillId="34" borderId="32" xfId="0" applyFont="1" applyFill="1" applyBorder="1" applyAlignment="1" applyProtection="1">
      <alignment horizontal="center"/>
      <protection/>
    </xf>
    <xf numFmtId="0" fontId="1" fillId="34" borderId="11" xfId="0" applyFont="1" applyFill="1" applyBorder="1" applyAlignment="1" applyProtection="1">
      <alignment horizontal="center"/>
      <protection/>
    </xf>
    <xf numFmtId="0" fontId="1" fillId="34" borderId="10" xfId="0" applyFont="1" applyFill="1" applyBorder="1" applyAlignment="1" applyProtection="1">
      <alignment horizontal="center"/>
      <protection/>
    </xf>
    <xf numFmtId="0" fontId="1" fillId="34" borderId="33" xfId="0" applyFont="1" applyFill="1" applyBorder="1" applyAlignment="1" applyProtection="1">
      <alignment horizontal="center"/>
      <protection/>
    </xf>
    <xf numFmtId="0" fontId="1" fillId="34" borderId="24" xfId="0" applyFont="1" applyFill="1" applyBorder="1" applyAlignment="1" applyProtection="1">
      <alignment horizontal="center"/>
      <protection/>
    </xf>
    <xf numFmtId="0" fontId="1" fillId="34" borderId="34" xfId="0" applyFont="1" applyFill="1" applyBorder="1" applyAlignment="1" applyProtection="1">
      <alignment horizontal="center"/>
      <protection/>
    </xf>
    <xf numFmtId="0" fontId="1" fillId="34" borderId="35" xfId="0" applyFont="1" applyFill="1" applyBorder="1" applyAlignment="1" applyProtection="1">
      <alignment horizontal="center"/>
      <protection/>
    </xf>
    <xf numFmtId="0" fontId="1" fillId="34" borderId="36" xfId="0" applyFont="1" applyFill="1" applyBorder="1" applyAlignment="1" applyProtection="1">
      <alignment horizontal="center"/>
      <protection/>
    </xf>
    <xf numFmtId="9" fontId="7" fillId="0" borderId="37" xfId="60" applyFont="1" applyBorder="1" applyAlignment="1" applyProtection="1">
      <alignment/>
      <protection/>
    </xf>
    <xf numFmtId="0" fontId="2" fillId="0" borderId="38" xfId="57" applyFont="1" applyFill="1" applyBorder="1" applyAlignment="1" applyProtection="1">
      <alignment horizontal="center"/>
      <protection/>
    </xf>
    <xf numFmtId="0" fontId="2" fillId="0" borderId="39" xfId="57" applyFont="1" applyFill="1" applyBorder="1" applyAlignment="1" applyProtection="1">
      <alignment horizontal="center"/>
      <protection/>
    </xf>
    <xf numFmtId="0" fontId="2" fillId="33" borderId="10" xfId="57" applyFont="1" applyFill="1" applyBorder="1" applyAlignment="1" applyProtection="1">
      <alignment horizontal="center"/>
      <protection/>
    </xf>
    <xf numFmtId="0" fontId="7" fillId="33" borderId="37" xfId="55" applyFont="1" applyFill="1" applyBorder="1" applyAlignment="1" applyProtection="1">
      <alignment horizontal="center"/>
      <protection locked="0"/>
    </xf>
    <xf numFmtId="0" fontId="7" fillId="33" borderId="40" xfId="55" applyFont="1" applyFill="1" applyBorder="1" applyAlignment="1" applyProtection="1">
      <alignment horizontal="center"/>
      <protection locked="0"/>
    </xf>
    <xf numFmtId="0" fontId="1" fillId="0" borderId="0" xfId="57" applyAlignment="1" applyProtection="1">
      <alignment horizontal="center"/>
      <protection/>
    </xf>
    <xf numFmtId="0" fontId="0" fillId="0" borderId="41" xfId="0" applyBorder="1" applyAlignment="1" applyProtection="1">
      <alignment horizontal="center" vertical="center" textRotation="90" wrapText="1"/>
      <protection/>
    </xf>
    <xf numFmtId="0" fontId="0" fillId="0" borderId="42" xfId="0" applyBorder="1" applyAlignment="1" applyProtection="1">
      <alignment horizontal="center" vertical="center" textRotation="90" wrapText="1"/>
      <protection/>
    </xf>
    <xf numFmtId="0" fontId="0" fillId="0" borderId="43" xfId="0" applyBorder="1" applyAlignment="1" applyProtection="1">
      <alignment horizontal="center" vertical="center" textRotation="90" wrapText="1"/>
      <protection/>
    </xf>
    <xf numFmtId="0" fontId="2" fillId="33" borderId="0" xfId="0" applyFont="1" applyFill="1" applyBorder="1" applyAlignment="1">
      <alignment horizontal="center"/>
    </xf>
    <xf numFmtId="0" fontId="1" fillId="33" borderId="44" xfId="0" applyFont="1" applyFill="1" applyBorder="1" applyAlignment="1" applyProtection="1">
      <alignment horizontal="center"/>
      <protection locked="0"/>
    </xf>
    <xf numFmtId="0" fontId="1" fillId="33" borderId="45" xfId="0" applyFont="1" applyFill="1" applyBorder="1" applyAlignment="1" applyProtection="1">
      <alignment horizontal="center"/>
      <protection locked="0"/>
    </xf>
    <xf numFmtId="0" fontId="1" fillId="33" borderId="35" xfId="0" applyFont="1" applyFill="1" applyBorder="1" applyAlignment="1" applyProtection="1">
      <alignment horizontal="center"/>
      <protection locked="0"/>
    </xf>
    <xf numFmtId="0" fontId="2" fillId="33" borderId="10" xfId="57" applyFont="1" applyFill="1" applyBorder="1" applyAlignment="1" applyProtection="1">
      <alignment horizont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Calc sheet-liquors 5-04" xfId="56"/>
    <cellStyle name="Normal_Calc sht-stovint 9-03" xfId="57"/>
    <cellStyle name="Note" xfId="58"/>
    <cellStyle name="Output" xfId="59"/>
    <cellStyle name="Percent" xfId="60"/>
    <cellStyle name="Percent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38100</xdr:colOff>
      <xdr:row>37</xdr:row>
      <xdr:rowOff>152400</xdr:rowOff>
    </xdr:to>
    <xdr:sp>
      <xdr:nvSpPr>
        <xdr:cNvPr id="1" name="Text Box 2"/>
        <xdr:cNvSpPr txBox="1">
          <a:spLocks noChangeArrowheads="1"/>
        </xdr:cNvSpPr>
      </xdr:nvSpPr>
      <xdr:spPr>
        <a:xfrm>
          <a:off x="0" y="0"/>
          <a:ext cx="9182100" cy="61436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1" i="0" u="none" baseline="0">
              <a:solidFill>
                <a:srgbClr val="000000"/>
              </a:solidFill>
              <a:latin typeface="Geneva"/>
              <a:ea typeface="Geneva"/>
              <a:cs typeface="Geneva"/>
            </a:rPr>
            <a:t>Disclaimer:
</a:t>
          </a:r>
          <a:r>
            <a:rPr lang="en-US" cap="none" sz="900" b="0" i="0" u="none" baseline="0">
              <a:solidFill>
                <a:srgbClr val="000000"/>
              </a:solidFill>
              <a:latin typeface="Geneva"/>
              <a:ea typeface="Geneva"/>
              <a:cs typeface="Geneva"/>
            </a:rPr>
            <a:t>
</a:t>
          </a:r>
          <a:r>
            <a:rPr lang="en-US" cap="none" sz="900" b="0" i="0" u="none" baseline="0">
              <a:solidFill>
                <a:srgbClr val="000000"/>
              </a:solidFill>
              <a:latin typeface="Geneva"/>
              <a:ea typeface="Geneva"/>
              <a:cs typeface="Geneva"/>
            </a:rPr>
            <a:t>The National Renewable Energy Laboratory (NREL) is operated for the U.S. Department of Energy (DOE) by Alliance for Sustainable Energy, LLC ("Alliance"). 
</a:t>
          </a:r>
          <a:r>
            <a:rPr lang="en-US" cap="none" sz="900" b="0" i="0" u="none" baseline="0">
              <a:solidFill>
                <a:srgbClr val="000000"/>
              </a:solidFill>
              <a:latin typeface="Geneva"/>
              <a:ea typeface="Geneva"/>
              <a:cs typeface="Geneva"/>
            </a:rPr>
            <a:t>
</a:t>
          </a:r>
          <a:r>
            <a:rPr lang="en-US" cap="none" sz="900" b="0" i="0" u="none" baseline="0">
              <a:solidFill>
                <a:srgbClr val="000000"/>
              </a:solidFill>
              <a:latin typeface="Geneva"/>
              <a:ea typeface="Geneva"/>
              <a:cs typeface="Geneva"/>
            </a:rPr>
            <a:t>Access to or use of any data or software made available on this server ("Data") shall impose the following obligations on the user, and use of the Data constitutes user's agreement to these terms. The user is granted the right, without any fee or cost, to use or copy the Data, provided that this entire notice appears in all copies of the Data.  Further, the user agrees to credit DOE/NREL/ALLIANCE in any publication that results from the use of the Data.  The names DOE/NREL/ALLIANCE, however, may not be used in any advertising or publicity to endorse or promote any products or commercial entities unless specific written permission is obtained from DOE/NREL/ ALLIANCE.  The user also understands that DOE/NREL/ALLIANCE are not obligated to provide the user with any support, consulting, training or assistance of any kind with regard to the use of the Data or to provide the user with any updates, revisions or new versions thereof. DOE, NREL, and ALLIANCE do not guarantee or endorse any results generated by use of the Data, and user is entirely responsible for the results and any reliance on the results or the Data in general.
</a:t>
          </a:r>
          <a:r>
            <a:rPr lang="en-US" cap="none" sz="900" b="0" i="0" u="none" baseline="0">
              <a:solidFill>
                <a:srgbClr val="000000"/>
              </a:solidFill>
              <a:latin typeface="Geneva"/>
              <a:ea typeface="Geneva"/>
              <a:cs typeface="Geneva"/>
            </a:rPr>
            <a:t>
</a:t>
          </a:r>
          <a:r>
            <a:rPr lang="en-US" cap="none" sz="900" b="0" i="0" u="none" baseline="0">
              <a:solidFill>
                <a:srgbClr val="000000"/>
              </a:solidFill>
              <a:latin typeface="Geneva"/>
              <a:ea typeface="Geneva"/>
              <a:cs typeface="Geneva"/>
            </a:rPr>
            <a:t>USER AGREES TO INDEMNIFY DOE/NREL/ALLIANCE AND ITS SUBSIDIARIES, AFFILIATES, OFFICERS, AGENTS, AND EMPLOYEES AGAINST ANY CLAIM OR DEMAND, INCLUDING REASONABLE ATTORNEYS' FEES, RELATED TO USER’S USE OF THE DATA.  THE DATA ARE PROVIDED BY DOE/NREL/ALLIANCE "AS IS," AND ANY EXPRESS OR IMPLIED WARRANTIES, INCLUDING BUT NOT LIMITED TO THE IMPLIED WARRANTIES OF MERCHANTABILITY AND FITNESS FOR A PARTICULAR PURPOSE ARE DISCLAIMED.  DOE/NREL/ALLIANCE ASSUME NO LEGAL LIABILITY OR RESPONSIBILITY FOR THE ACCURACY, COMPLETENESS, OR USEFULNESS OF THE DATA, OR REPRESENT THAT ITS USE WOULD NOT INFRINGE PRIVATELY OWNED RIGHTS.  IN NO EVENT SHALL DOE/NREL/ALLIANCE BE LIABLE FOR ANY SPECIAL, INDIRECT OR CONSEQUENTIAL DAMAGES OR ANY DAMAGES WHATSOEVER, INCLUDING BUT NOT LIMITED TO CLAIMS ASSOCIATED WITH THE LOSS OF DATA OR PROFITS, THAT MAY RESULT FROM AN ACTION IN CONTRACT, NEGLIGENCE OR OTHER TORTIOUS CLAIM THAT ARISES OUT OF OR IN CONNECTION WITH THE ACCESS, USE OR PERFORMANCE OF THE DATA.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Instructions for use: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This workbook is intended for use in conjunction with National Renewable Energy Laboratory (NREL) approved Laboratory Analytical Procedures (LAPs) only.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Cells highlighted in blue are areas where values or information should be entered.
</a:t>
          </a:r>
          <a:r>
            <a:rPr lang="en-US" cap="none" sz="900" b="0" i="0" u="none" baseline="0">
              <a:solidFill>
                <a:srgbClr val="000000"/>
              </a:solidFill>
              <a:latin typeface="Arial"/>
              <a:ea typeface="Arial"/>
              <a:cs typeface="Arial"/>
            </a:rPr>
            <a:t>- Cells in white are calculations or references that should not be changed unless necessary.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The pages in this workbook are locked to protect the integrity of the workbook.  Many of the cells contain calculations that can be inadvertently changed or copied over.  To unlock a sheet, choose the Tools option from the menu, choose Protection, and highlight the Unprotect Sheet option.  This will unlock all of the cells in the page.  Unlocking is not recommended unless product specific changes must be made.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This workbook may be distributed to other organizations in its original form only.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Abbreviations:
</a:t>
          </a:r>
          <a:r>
            <a:rPr lang="en-US" cap="none" sz="900" b="0" i="0" u="none" baseline="0">
              <a:solidFill>
                <a:srgbClr val="000000"/>
              </a:solidFill>
              <a:latin typeface="Arial"/>
              <a:ea typeface="Arial"/>
              <a:cs typeface="Arial"/>
            </a:rPr>
            <a:t>TRB- Technical Record Book
</a:t>
          </a:r>
          <a:r>
            <a:rPr lang="en-US" cap="none" sz="900" b="0" i="0" u="none" baseline="0">
              <a:solidFill>
                <a:srgbClr val="000000"/>
              </a:solidFill>
              <a:latin typeface="Arial"/>
              <a:ea typeface="Arial"/>
              <a:cs typeface="Arial"/>
            </a:rPr>
            <a:t>ADW- Air dry weight, the weight of a sample or apparatus after air drying or vacuum oven drying
</a:t>
          </a:r>
          <a:r>
            <a:rPr lang="en-US" cap="none" sz="900" b="0" i="0" u="none" baseline="0">
              <a:solidFill>
                <a:srgbClr val="000000"/>
              </a:solidFill>
              <a:latin typeface="Arial"/>
              <a:ea typeface="Arial"/>
              <a:cs typeface="Arial"/>
            </a:rPr>
            <a:t>ODW- Oven dry weight, the weight of a sample or apparatus corrected for moisture content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-From version 09-06-2005 to 07-08-2011, the following changes were made:
</a:t>
          </a:r>
          <a:r>
            <a:rPr lang="en-US" cap="none" sz="900" b="0" i="0" u="none" baseline="0">
              <a:solidFill>
                <a:srgbClr val="000000"/>
              </a:solidFill>
              <a:latin typeface="Arial"/>
              <a:ea typeface="Arial"/>
              <a:cs typeface="Arial"/>
            </a:rPr>
            <a:t> -The acetic acid to acetate modifier was corrected
</a:t>
          </a:r>
          <a:r>
            <a:rPr lang="en-US" cap="none" sz="900" b="0" i="0" u="none" baseline="0">
              <a:solidFill>
                <a:srgbClr val="000000"/>
              </a:solidFill>
              <a:latin typeface="Arial"/>
              <a:ea typeface="Arial"/>
              <a:cs typeface="Arial"/>
            </a:rPr>
            <a:t> - A new Sugar Recovery Standard tab was added to handle triplicate SRS measurements
</a:t>
          </a:r>
          <a:r>
            <a:rPr lang="en-US" cap="none" sz="900" b="0" i="0" u="none" baseline="0">
              <a:solidFill>
                <a:srgbClr val="000000"/>
              </a:solidFill>
              <a:latin typeface="Arial"/>
              <a:ea typeface="Arial"/>
              <a:cs typeface="Arial"/>
            </a:rPr>
            <a:t> -The ability to choose from multiple SRS recoveries was included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For questions, comments, or suggestions, please contact biomass_laps@nrel.gov.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Revision: 07-08-2011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H41" sqref="H41"/>
    </sheetView>
  </sheetViews>
  <sheetFormatPr defaultColWidth="9.140625" defaultRowHeight="12.75"/>
  <sheetData/>
  <sheetProtection sheet="1" objects="1" scenarios="1"/>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L62"/>
  <sheetViews>
    <sheetView zoomScalePageLayoutView="0" workbookViewId="0" topLeftCell="A1">
      <selection activeCell="C3" sqref="C3"/>
    </sheetView>
  </sheetViews>
  <sheetFormatPr defaultColWidth="10.8515625" defaultRowHeight="12.75"/>
  <cols>
    <col min="1" max="1" width="10.8515625" style="1" customWidth="1"/>
    <col min="2" max="2" width="16.421875" style="6" customWidth="1"/>
    <col min="3" max="3" width="10.8515625" style="2" customWidth="1"/>
    <col min="4" max="5" width="7.7109375" style="1" customWidth="1"/>
    <col min="6" max="6" width="12.28125" style="2" customWidth="1"/>
    <col min="7" max="10" width="7.7109375" style="1" customWidth="1"/>
    <col min="11" max="11" width="14.57421875" style="5" bestFit="1" customWidth="1"/>
    <col min="12" max="16384" width="10.8515625" style="5" customWidth="1"/>
  </cols>
  <sheetData>
    <row r="1" spans="11:12" ht="12">
      <c r="K1" s="44" t="s">
        <v>143</v>
      </c>
      <c r="L1" s="45"/>
    </row>
    <row r="2" spans="1:10" s="24" customFormat="1" ht="87.75">
      <c r="A2" s="24" t="s">
        <v>0</v>
      </c>
      <c r="B2" s="23" t="s">
        <v>39</v>
      </c>
      <c r="C2" s="47" t="s">
        <v>110</v>
      </c>
      <c r="D2" s="24" t="s">
        <v>57</v>
      </c>
      <c r="E2" s="24" t="s">
        <v>75</v>
      </c>
      <c r="F2" s="47" t="s">
        <v>111</v>
      </c>
      <c r="G2" s="24" t="s">
        <v>112</v>
      </c>
      <c r="H2" s="24" t="s">
        <v>113</v>
      </c>
      <c r="I2" s="55" t="s">
        <v>114</v>
      </c>
      <c r="J2" s="55" t="s">
        <v>49</v>
      </c>
    </row>
    <row r="3" spans="1:10" ht="12">
      <c r="A3" s="1">
        <f>'TRB Record'!A2</f>
        <v>1</v>
      </c>
      <c r="B3" s="6">
        <f>'TRB Record'!C2</f>
        <v>0</v>
      </c>
      <c r="D3" s="1">
        <f>Lignin!E2</f>
        <v>0</v>
      </c>
      <c r="E3" s="1">
        <f>Lignin!U2</f>
        <v>87</v>
      </c>
      <c r="G3" s="16">
        <f aca="true" t="shared" si="0" ref="G3:G34">F3*E3</f>
        <v>0</v>
      </c>
      <c r="H3" s="15">
        <f>59/60</f>
        <v>0.9833333333333333</v>
      </c>
      <c r="I3" s="16">
        <f>IF(D3=0,0,(H3*G3/D3)*100)</f>
        <v>0</v>
      </c>
      <c r="J3" s="16"/>
    </row>
    <row r="4" spans="1:10" ht="12">
      <c r="A4" s="1" t="str">
        <f>'TRB Record'!A3</f>
        <v>replicate 1</v>
      </c>
      <c r="B4" s="6">
        <f>'TRB Record'!C3</f>
        <v>0</v>
      </c>
      <c r="D4" s="1">
        <f>Lignin!E3</f>
        <v>0</v>
      </c>
      <c r="E4" s="1">
        <f>Lignin!U3</f>
        <v>87</v>
      </c>
      <c r="G4" s="16">
        <f t="shared" si="0"/>
        <v>0</v>
      </c>
      <c r="H4" s="15">
        <f aca="true" t="shared" si="1" ref="H4:H62">59/60</f>
        <v>0.9833333333333333</v>
      </c>
      <c r="I4" s="16">
        <f aca="true" t="shared" si="2" ref="I4:I62">IF(D4=0,0,(H4*G4/D4)*100)</f>
        <v>0</v>
      </c>
      <c r="J4" s="16">
        <f>AVERAGE(I3,I4)</f>
        <v>0</v>
      </c>
    </row>
    <row r="5" spans="1:10" ht="12">
      <c r="A5" s="1">
        <f>'TRB Record'!A4</f>
        <v>2</v>
      </c>
      <c r="B5" s="6">
        <f>'TRB Record'!C4</f>
        <v>0</v>
      </c>
      <c r="D5" s="1">
        <f>Lignin!E4</f>
        <v>0</v>
      </c>
      <c r="E5" s="1">
        <f>Lignin!U4</f>
        <v>87</v>
      </c>
      <c r="G5" s="16">
        <f t="shared" si="0"/>
        <v>0</v>
      </c>
      <c r="H5" s="15">
        <f t="shared" si="1"/>
        <v>0.9833333333333333</v>
      </c>
      <c r="I5" s="16">
        <f t="shared" si="2"/>
        <v>0</v>
      </c>
      <c r="J5" s="16"/>
    </row>
    <row r="6" spans="1:10" ht="12">
      <c r="A6" s="1" t="str">
        <f>'TRB Record'!A5</f>
        <v>replicate 2</v>
      </c>
      <c r="B6" s="6">
        <f>'TRB Record'!C5</f>
        <v>0</v>
      </c>
      <c r="D6" s="1">
        <f>Lignin!E5</f>
        <v>0</v>
      </c>
      <c r="E6" s="1">
        <f>Lignin!U5</f>
        <v>87</v>
      </c>
      <c r="G6" s="16">
        <f t="shared" si="0"/>
        <v>0</v>
      </c>
      <c r="H6" s="15">
        <f t="shared" si="1"/>
        <v>0.9833333333333333</v>
      </c>
      <c r="I6" s="16">
        <f t="shared" si="2"/>
        <v>0</v>
      </c>
      <c r="J6" s="16">
        <f>AVERAGE(I5,I6)</f>
        <v>0</v>
      </c>
    </row>
    <row r="7" spans="1:10" ht="12">
      <c r="A7" s="1">
        <f>'TRB Record'!A6</f>
        <v>3</v>
      </c>
      <c r="B7" s="6">
        <f>'TRB Record'!C6</f>
        <v>0</v>
      </c>
      <c r="D7" s="1">
        <f>Lignin!E6</f>
        <v>0</v>
      </c>
      <c r="E7" s="1">
        <f>Lignin!U6</f>
        <v>87</v>
      </c>
      <c r="G7" s="16">
        <f t="shared" si="0"/>
        <v>0</v>
      </c>
      <c r="H7" s="15">
        <f t="shared" si="1"/>
        <v>0.9833333333333333</v>
      </c>
      <c r="I7" s="16">
        <f t="shared" si="2"/>
        <v>0</v>
      </c>
      <c r="J7" s="16"/>
    </row>
    <row r="8" spans="1:10" ht="12">
      <c r="A8" s="1" t="str">
        <f>'TRB Record'!A7</f>
        <v>replicate 3</v>
      </c>
      <c r="B8" s="6">
        <f>'TRB Record'!C7</f>
        <v>0</v>
      </c>
      <c r="D8" s="1">
        <f>Lignin!E7</f>
        <v>0</v>
      </c>
      <c r="E8" s="1">
        <f>Lignin!U7</f>
        <v>87</v>
      </c>
      <c r="G8" s="16">
        <f t="shared" si="0"/>
        <v>0</v>
      </c>
      <c r="H8" s="15">
        <f t="shared" si="1"/>
        <v>0.9833333333333333</v>
      </c>
      <c r="I8" s="16">
        <f t="shared" si="2"/>
        <v>0</v>
      </c>
      <c r="J8" s="16">
        <f>AVERAGE(I7,I8)</f>
        <v>0</v>
      </c>
    </row>
    <row r="9" spans="1:10" ht="12">
      <c r="A9" s="1">
        <f>'TRB Record'!A8</f>
        <v>4</v>
      </c>
      <c r="B9" s="6">
        <f>'TRB Record'!C8</f>
        <v>0</v>
      </c>
      <c r="D9" s="1">
        <f>Lignin!E8</f>
        <v>0</v>
      </c>
      <c r="E9" s="1">
        <f>Lignin!U8</f>
        <v>87</v>
      </c>
      <c r="G9" s="16">
        <f t="shared" si="0"/>
        <v>0</v>
      </c>
      <c r="H9" s="15">
        <f t="shared" si="1"/>
        <v>0.9833333333333333</v>
      </c>
      <c r="I9" s="16">
        <f t="shared" si="2"/>
        <v>0</v>
      </c>
      <c r="J9" s="16"/>
    </row>
    <row r="10" spans="1:10" ht="12">
      <c r="A10" s="1" t="str">
        <f>'TRB Record'!A9</f>
        <v>replicate 4</v>
      </c>
      <c r="B10" s="6">
        <f>'TRB Record'!C9</f>
        <v>0</v>
      </c>
      <c r="D10" s="1">
        <f>Lignin!E9</f>
        <v>0</v>
      </c>
      <c r="E10" s="1">
        <f>Lignin!U9</f>
        <v>87</v>
      </c>
      <c r="G10" s="16">
        <f t="shared" si="0"/>
        <v>0</v>
      </c>
      <c r="H10" s="15">
        <f t="shared" si="1"/>
        <v>0.9833333333333333</v>
      </c>
      <c r="I10" s="16">
        <f t="shared" si="2"/>
        <v>0</v>
      </c>
      <c r="J10" s="16">
        <f>AVERAGE(I9,I10)</f>
        <v>0</v>
      </c>
    </row>
    <row r="11" spans="1:10" ht="12">
      <c r="A11" s="1">
        <f>'TRB Record'!A10</f>
        <v>5</v>
      </c>
      <c r="B11" s="6">
        <f>'TRB Record'!C10</f>
        <v>0</v>
      </c>
      <c r="D11" s="1">
        <f>Lignin!E10</f>
        <v>0</v>
      </c>
      <c r="E11" s="1">
        <f>Lignin!U10</f>
        <v>87</v>
      </c>
      <c r="G11" s="16">
        <f t="shared" si="0"/>
        <v>0</v>
      </c>
      <c r="H11" s="15">
        <f t="shared" si="1"/>
        <v>0.9833333333333333</v>
      </c>
      <c r="I11" s="16">
        <f t="shared" si="2"/>
        <v>0</v>
      </c>
      <c r="J11" s="16"/>
    </row>
    <row r="12" spans="1:10" ht="12">
      <c r="A12" s="1" t="str">
        <f>'TRB Record'!A11</f>
        <v>replicate 5</v>
      </c>
      <c r="B12" s="6">
        <f>'TRB Record'!C11</f>
        <v>0</v>
      </c>
      <c r="D12" s="1">
        <f>Lignin!E11</f>
        <v>0</v>
      </c>
      <c r="E12" s="1">
        <f>Lignin!U11</f>
        <v>87</v>
      </c>
      <c r="G12" s="16">
        <f t="shared" si="0"/>
        <v>0</v>
      </c>
      <c r="H12" s="15">
        <f t="shared" si="1"/>
        <v>0.9833333333333333</v>
      </c>
      <c r="I12" s="16">
        <f t="shared" si="2"/>
        <v>0</v>
      </c>
      <c r="J12" s="16">
        <f>AVERAGE(I11,I12)</f>
        <v>0</v>
      </c>
    </row>
    <row r="13" spans="1:10" ht="12">
      <c r="A13" s="1">
        <f>'TRB Record'!A12</f>
        <v>6</v>
      </c>
      <c r="B13" s="6">
        <f>'TRB Record'!C12</f>
        <v>0</v>
      </c>
      <c r="D13" s="1">
        <f>Lignin!E12</f>
        <v>0</v>
      </c>
      <c r="E13" s="1">
        <f>Lignin!U12</f>
        <v>87</v>
      </c>
      <c r="G13" s="16">
        <f t="shared" si="0"/>
        <v>0</v>
      </c>
      <c r="H13" s="15">
        <f t="shared" si="1"/>
        <v>0.9833333333333333</v>
      </c>
      <c r="I13" s="16">
        <f t="shared" si="2"/>
        <v>0</v>
      </c>
      <c r="J13" s="16"/>
    </row>
    <row r="14" spans="1:10" ht="12">
      <c r="A14" s="1" t="str">
        <f>'TRB Record'!A13</f>
        <v>replicate 6</v>
      </c>
      <c r="B14" s="6">
        <f>'TRB Record'!C13</f>
        <v>0</v>
      </c>
      <c r="D14" s="1">
        <f>Lignin!E13</f>
        <v>0</v>
      </c>
      <c r="E14" s="1">
        <f>Lignin!U13</f>
        <v>87</v>
      </c>
      <c r="G14" s="16">
        <f t="shared" si="0"/>
        <v>0</v>
      </c>
      <c r="H14" s="15">
        <f t="shared" si="1"/>
        <v>0.9833333333333333</v>
      </c>
      <c r="I14" s="16">
        <f t="shared" si="2"/>
        <v>0</v>
      </c>
      <c r="J14" s="16">
        <f>AVERAGE(I13,I14)</f>
        <v>0</v>
      </c>
    </row>
    <row r="15" spans="1:10" ht="12">
      <c r="A15" s="1">
        <f>'TRB Record'!A14</f>
        <v>7</v>
      </c>
      <c r="B15" s="6">
        <f>'TRB Record'!C14</f>
        <v>0</v>
      </c>
      <c r="D15" s="1">
        <f>Lignin!E14</f>
        <v>0</v>
      </c>
      <c r="E15" s="1">
        <f>Lignin!U14</f>
        <v>86.73</v>
      </c>
      <c r="G15" s="16">
        <f t="shared" si="0"/>
        <v>0</v>
      </c>
      <c r="H15" s="15">
        <f t="shared" si="1"/>
        <v>0.9833333333333333</v>
      </c>
      <c r="I15" s="16">
        <f t="shared" si="2"/>
        <v>0</v>
      </c>
      <c r="J15" s="16"/>
    </row>
    <row r="16" spans="1:10" ht="12">
      <c r="A16" s="1" t="str">
        <f>'TRB Record'!A15</f>
        <v>replicate 7</v>
      </c>
      <c r="B16" s="6">
        <f>'TRB Record'!C15</f>
        <v>0</v>
      </c>
      <c r="D16" s="1">
        <f>Lignin!E15</f>
        <v>0</v>
      </c>
      <c r="E16" s="1">
        <f>Lignin!U15</f>
        <v>86.73</v>
      </c>
      <c r="G16" s="16">
        <f t="shared" si="0"/>
        <v>0</v>
      </c>
      <c r="H16" s="15">
        <f t="shared" si="1"/>
        <v>0.9833333333333333</v>
      </c>
      <c r="I16" s="16">
        <f t="shared" si="2"/>
        <v>0</v>
      </c>
      <c r="J16" s="16">
        <f>AVERAGE(I15,I16)</f>
        <v>0</v>
      </c>
    </row>
    <row r="17" spans="1:10" ht="12">
      <c r="A17" s="1">
        <f>'TRB Record'!A16</f>
        <v>8</v>
      </c>
      <c r="B17" s="6">
        <f>'TRB Record'!C16</f>
        <v>0</v>
      </c>
      <c r="D17" s="1">
        <f>Lignin!E16</f>
        <v>0</v>
      </c>
      <c r="E17" s="1">
        <f>Lignin!U16</f>
        <v>86.73</v>
      </c>
      <c r="G17" s="16">
        <f t="shared" si="0"/>
        <v>0</v>
      </c>
      <c r="H17" s="15">
        <f t="shared" si="1"/>
        <v>0.9833333333333333</v>
      </c>
      <c r="I17" s="16">
        <f t="shared" si="2"/>
        <v>0</v>
      </c>
      <c r="J17" s="16"/>
    </row>
    <row r="18" spans="1:10" ht="12">
      <c r="A18" s="1" t="str">
        <f>'TRB Record'!A17</f>
        <v>replicate 8</v>
      </c>
      <c r="B18" s="6">
        <f>'TRB Record'!C17</f>
        <v>0</v>
      </c>
      <c r="D18" s="1">
        <f>Lignin!E17</f>
        <v>0</v>
      </c>
      <c r="E18" s="1">
        <f>Lignin!U17</f>
        <v>86.73</v>
      </c>
      <c r="G18" s="16">
        <f t="shared" si="0"/>
        <v>0</v>
      </c>
      <c r="H18" s="15">
        <f t="shared" si="1"/>
        <v>0.9833333333333333</v>
      </c>
      <c r="I18" s="16">
        <f t="shared" si="2"/>
        <v>0</v>
      </c>
      <c r="J18" s="16">
        <f>AVERAGE(I17,I18)</f>
        <v>0</v>
      </c>
    </row>
    <row r="19" spans="1:10" ht="12">
      <c r="A19" s="1">
        <f>'TRB Record'!A18</f>
        <v>9</v>
      </c>
      <c r="B19" s="6">
        <f>'TRB Record'!C18</f>
        <v>0</v>
      </c>
      <c r="D19" s="1">
        <f>Lignin!E18</f>
        <v>0</v>
      </c>
      <c r="E19" s="1">
        <f>Lignin!U18</f>
        <v>86.73</v>
      </c>
      <c r="G19" s="16">
        <f t="shared" si="0"/>
        <v>0</v>
      </c>
      <c r="H19" s="15">
        <f t="shared" si="1"/>
        <v>0.9833333333333333</v>
      </c>
      <c r="I19" s="16">
        <f t="shared" si="2"/>
        <v>0</v>
      </c>
      <c r="J19" s="16"/>
    </row>
    <row r="20" spans="1:10" ht="12">
      <c r="A20" s="1" t="str">
        <f>'TRB Record'!A19</f>
        <v>replicate 9</v>
      </c>
      <c r="B20" s="6">
        <f>'TRB Record'!C19</f>
        <v>0</v>
      </c>
      <c r="D20" s="1">
        <f>Lignin!E19</f>
        <v>0</v>
      </c>
      <c r="E20" s="1">
        <f>Lignin!U19</f>
        <v>86.73</v>
      </c>
      <c r="G20" s="16">
        <f t="shared" si="0"/>
        <v>0</v>
      </c>
      <c r="H20" s="15">
        <f t="shared" si="1"/>
        <v>0.9833333333333333</v>
      </c>
      <c r="I20" s="16">
        <f t="shared" si="2"/>
        <v>0</v>
      </c>
      <c r="J20" s="16">
        <f>AVERAGE(I19,I20)</f>
        <v>0</v>
      </c>
    </row>
    <row r="21" spans="1:10" ht="12">
      <c r="A21" s="1">
        <f>'TRB Record'!A20</f>
        <v>10</v>
      </c>
      <c r="B21" s="6">
        <f>'TRB Record'!C20</f>
        <v>0</v>
      </c>
      <c r="D21" s="1">
        <f>Lignin!E20</f>
        <v>0</v>
      </c>
      <c r="E21" s="1">
        <f>Lignin!U20</f>
        <v>86.73</v>
      </c>
      <c r="G21" s="16">
        <f t="shared" si="0"/>
        <v>0</v>
      </c>
      <c r="H21" s="15">
        <f t="shared" si="1"/>
        <v>0.9833333333333333</v>
      </c>
      <c r="I21" s="16">
        <f t="shared" si="2"/>
        <v>0</v>
      </c>
      <c r="J21" s="16"/>
    </row>
    <row r="22" spans="1:10" ht="12">
      <c r="A22" s="1" t="str">
        <f>'TRB Record'!A21</f>
        <v>replicate 10</v>
      </c>
      <c r="B22" s="6">
        <f>'TRB Record'!C21</f>
        <v>0</v>
      </c>
      <c r="D22" s="1">
        <f>Lignin!E21</f>
        <v>0</v>
      </c>
      <c r="E22" s="1">
        <f>Lignin!U21</f>
        <v>86.73</v>
      </c>
      <c r="G22" s="16">
        <f t="shared" si="0"/>
        <v>0</v>
      </c>
      <c r="H22" s="15">
        <f t="shared" si="1"/>
        <v>0.9833333333333333</v>
      </c>
      <c r="I22" s="16">
        <f t="shared" si="2"/>
        <v>0</v>
      </c>
      <c r="J22" s="16">
        <f>AVERAGE(I21,I22)</f>
        <v>0</v>
      </c>
    </row>
    <row r="23" spans="1:10" ht="12">
      <c r="A23" s="1">
        <f>'TRB Record'!A22</f>
        <v>11</v>
      </c>
      <c r="B23" s="6">
        <f>'TRB Record'!C22</f>
        <v>0</v>
      </c>
      <c r="D23" s="1">
        <f>Lignin!E22</f>
        <v>0</v>
      </c>
      <c r="E23" s="1">
        <f>Lignin!U22</f>
        <v>86.73</v>
      </c>
      <c r="G23" s="16">
        <f t="shared" si="0"/>
        <v>0</v>
      </c>
      <c r="H23" s="15">
        <f t="shared" si="1"/>
        <v>0.9833333333333333</v>
      </c>
      <c r="I23" s="16">
        <f t="shared" si="2"/>
        <v>0</v>
      </c>
      <c r="J23" s="16"/>
    </row>
    <row r="24" spans="1:10" ht="12">
      <c r="A24" s="1" t="str">
        <f>'TRB Record'!A23</f>
        <v>replicate 11</v>
      </c>
      <c r="B24" s="6">
        <f>'TRB Record'!C23</f>
        <v>0</v>
      </c>
      <c r="D24" s="1">
        <f>Lignin!E23</f>
        <v>0</v>
      </c>
      <c r="E24" s="1">
        <f>Lignin!U23</f>
        <v>86.73</v>
      </c>
      <c r="G24" s="16">
        <f t="shared" si="0"/>
        <v>0</v>
      </c>
      <c r="H24" s="15">
        <f t="shared" si="1"/>
        <v>0.9833333333333333</v>
      </c>
      <c r="I24" s="16">
        <f t="shared" si="2"/>
        <v>0</v>
      </c>
      <c r="J24" s="16">
        <f>AVERAGE(I23,I24)</f>
        <v>0</v>
      </c>
    </row>
    <row r="25" spans="1:10" ht="12">
      <c r="A25" s="1">
        <f>'TRB Record'!A24</f>
        <v>12</v>
      </c>
      <c r="B25" s="6">
        <f>'TRB Record'!C24</f>
        <v>0</v>
      </c>
      <c r="D25" s="1">
        <f>Lignin!E24</f>
        <v>0</v>
      </c>
      <c r="E25" s="1">
        <f>Lignin!U24</f>
        <v>86.73</v>
      </c>
      <c r="G25" s="16">
        <f t="shared" si="0"/>
        <v>0</v>
      </c>
      <c r="H25" s="15">
        <f t="shared" si="1"/>
        <v>0.9833333333333333</v>
      </c>
      <c r="I25" s="16">
        <f t="shared" si="2"/>
        <v>0</v>
      </c>
      <c r="J25" s="16"/>
    </row>
    <row r="26" spans="1:10" ht="12">
      <c r="A26" s="1" t="str">
        <f>'TRB Record'!A25</f>
        <v>replicate 12</v>
      </c>
      <c r="B26" s="6">
        <f>'TRB Record'!C25</f>
        <v>0</v>
      </c>
      <c r="D26" s="1">
        <f>Lignin!E25</f>
        <v>0</v>
      </c>
      <c r="E26" s="1">
        <f>Lignin!U25</f>
        <v>86.73</v>
      </c>
      <c r="G26" s="16">
        <f t="shared" si="0"/>
        <v>0</v>
      </c>
      <c r="H26" s="15">
        <f t="shared" si="1"/>
        <v>0.9833333333333333</v>
      </c>
      <c r="I26" s="16">
        <f t="shared" si="2"/>
        <v>0</v>
      </c>
      <c r="J26" s="16">
        <f>AVERAGE(I25,I26)</f>
        <v>0</v>
      </c>
    </row>
    <row r="27" spans="1:10" ht="12">
      <c r="A27" s="1">
        <f>'TRB Record'!A26</f>
        <v>13</v>
      </c>
      <c r="B27" s="6">
        <f>'TRB Record'!C26</f>
        <v>0</v>
      </c>
      <c r="D27" s="1">
        <f>Lignin!E26</f>
        <v>0</v>
      </c>
      <c r="E27" s="1">
        <f>Lignin!U26</f>
        <v>86.73</v>
      </c>
      <c r="G27" s="16">
        <f t="shared" si="0"/>
        <v>0</v>
      </c>
      <c r="H27" s="15">
        <f t="shared" si="1"/>
        <v>0.9833333333333333</v>
      </c>
      <c r="I27" s="16">
        <f t="shared" si="2"/>
        <v>0</v>
      </c>
      <c r="J27" s="16"/>
    </row>
    <row r="28" spans="1:10" ht="12">
      <c r="A28" s="1" t="str">
        <f>'TRB Record'!A27</f>
        <v>replicate 13</v>
      </c>
      <c r="B28" s="6">
        <f>'TRB Record'!C27</f>
        <v>0</v>
      </c>
      <c r="D28" s="1">
        <f>Lignin!E27</f>
        <v>0</v>
      </c>
      <c r="E28" s="1">
        <f>Lignin!U27</f>
        <v>86.73</v>
      </c>
      <c r="G28" s="16">
        <f t="shared" si="0"/>
        <v>0</v>
      </c>
      <c r="H28" s="15">
        <f t="shared" si="1"/>
        <v>0.9833333333333333</v>
      </c>
      <c r="I28" s="16">
        <f t="shared" si="2"/>
        <v>0</v>
      </c>
      <c r="J28" s="16">
        <f>AVERAGE(I27,I28)</f>
        <v>0</v>
      </c>
    </row>
    <row r="29" spans="1:10" ht="12">
      <c r="A29" s="1">
        <f>'TRB Record'!A28</f>
        <v>14</v>
      </c>
      <c r="B29" s="6">
        <f>'TRB Record'!C28</f>
        <v>0</v>
      </c>
      <c r="D29" s="1">
        <f>Lignin!E28</f>
        <v>0</v>
      </c>
      <c r="E29" s="1">
        <f>Lignin!U28</f>
        <v>86.73</v>
      </c>
      <c r="G29" s="16">
        <f t="shared" si="0"/>
        <v>0</v>
      </c>
      <c r="H29" s="15">
        <f t="shared" si="1"/>
        <v>0.9833333333333333</v>
      </c>
      <c r="I29" s="16">
        <f t="shared" si="2"/>
        <v>0</v>
      </c>
      <c r="J29" s="16"/>
    </row>
    <row r="30" spans="1:10" ht="12">
      <c r="A30" s="1" t="str">
        <f>'TRB Record'!A29</f>
        <v>replicate 14</v>
      </c>
      <c r="B30" s="6">
        <f>'TRB Record'!C29</f>
        <v>0</v>
      </c>
      <c r="D30" s="1">
        <f>Lignin!E29</f>
        <v>0</v>
      </c>
      <c r="E30" s="1">
        <f>Lignin!U29</f>
        <v>86.73</v>
      </c>
      <c r="G30" s="16">
        <f t="shared" si="0"/>
        <v>0</v>
      </c>
      <c r="H30" s="15">
        <f t="shared" si="1"/>
        <v>0.9833333333333333</v>
      </c>
      <c r="I30" s="16">
        <f t="shared" si="2"/>
        <v>0</v>
      </c>
      <c r="J30" s="16">
        <f>AVERAGE(I29,I30)</f>
        <v>0</v>
      </c>
    </row>
    <row r="31" spans="1:10" ht="12">
      <c r="A31" s="1">
        <f>'TRB Record'!A30</f>
        <v>15</v>
      </c>
      <c r="B31" s="6">
        <f>'TRB Record'!C30</f>
        <v>0</v>
      </c>
      <c r="D31" s="1">
        <f>Lignin!E30</f>
        <v>0</v>
      </c>
      <c r="E31" s="1">
        <f>Lignin!U30</f>
        <v>86.73</v>
      </c>
      <c r="G31" s="16">
        <f t="shared" si="0"/>
        <v>0</v>
      </c>
      <c r="H31" s="15">
        <f t="shared" si="1"/>
        <v>0.9833333333333333</v>
      </c>
      <c r="I31" s="16">
        <f t="shared" si="2"/>
        <v>0</v>
      </c>
      <c r="J31" s="16"/>
    </row>
    <row r="32" spans="1:10" ht="12">
      <c r="A32" s="1" t="str">
        <f>'TRB Record'!A31</f>
        <v>replicate 15</v>
      </c>
      <c r="B32" s="6">
        <f>'TRB Record'!C31</f>
        <v>0</v>
      </c>
      <c r="D32" s="1">
        <f>Lignin!E31</f>
        <v>0</v>
      </c>
      <c r="E32" s="1">
        <f>Lignin!U31</f>
        <v>86.73</v>
      </c>
      <c r="G32" s="16">
        <f t="shared" si="0"/>
        <v>0</v>
      </c>
      <c r="H32" s="15">
        <f t="shared" si="1"/>
        <v>0.9833333333333333</v>
      </c>
      <c r="I32" s="16">
        <f t="shared" si="2"/>
        <v>0</v>
      </c>
      <c r="J32" s="16">
        <f>AVERAGE(I31,I32)</f>
        <v>0</v>
      </c>
    </row>
    <row r="33" spans="1:10" ht="12">
      <c r="A33" s="1">
        <f>'TRB Record'!A32</f>
        <v>16</v>
      </c>
      <c r="B33" s="6">
        <f>'TRB Record'!C32</f>
        <v>0</v>
      </c>
      <c r="D33" s="1">
        <f>Lignin!E32</f>
        <v>0</v>
      </c>
      <c r="E33" s="1">
        <f>Lignin!U32</f>
        <v>86.73</v>
      </c>
      <c r="G33" s="16">
        <f t="shared" si="0"/>
        <v>0</v>
      </c>
      <c r="H33" s="15">
        <f t="shared" si="1"/>
        <v>0.9833333333333333</v>
      </c>
      <c r="I33" s="16">
        <f t="shared" si="2"/>
        <v>0</v>
      </c>
      <c r="J33" s="16"/>
    </row>
    <row r="34" spans="1:10" ht="12">
      <c r="A34" s="1" t="str">
        <f>'TRB Record'!A33</f>
        <v>replicate 16</v>
      </c>
      <c r="B34" s="6">
        <f>'TRB Record'!C33</f>
        <v>0</v>
      </c>
      <c r="D34" s="1">
        <f>Lignin!E33</f>
        <v>0</v>
      </c>
      <c r="E34" s="1">
        <f>Lignin!U33</f>
        <v>86.73</v>
      </c>
      <c r="G34" s="16">
        <f t="shared" si="0"/>
        <v>0</v>
      </c>
      <c r="H34" s="15">
        <f t="shared" si="1"/>
        <v>0.9833333333333333</v>
      </c>
      <c r="I34" s="16">
        <f t="shared" si="2"/>
        <v>0</v>
      </c>
      <c r="J34" s="16">
        <f>AVERAGE(I33,I34)</f>
        <v>0</v>
      </c>
    </row>
    <row r="35" spans="1:10" ht="12">
      <c r="A35" s="1">
        <f>'TRB Record'!A34</f>
        <v>17</v>
      </c>
      <c r="B35" s="6">
        <f>'TRB Record'!C34</f>
        <v>0</v>
      </c>
      <c r="D35" s="1">
        <f>Lignin!E34</f>
        <v>0</v>
      </c>
      <c r="E35" s="1">
        <f>Lignin!U34</f>
        <v>86.73</v>
      </c>
      <c r="G35" s="16">
        <f aca="true" t="shared" si="3" ref="G35:G62">F35*E35</f>
        <v>0</v>
      </c>
      <c r="H35" s="15">
        <f t="shared" si="1"/>
        <v>0.9833333333333333</v>
      </c>
      <c r="I35" s="16">
        <f t="shared" si="2"/>
        <v>0</v>
      </c>
      <c r="J35" s="16"/>
    </row>
    <row r="36" spans="1:10" ht="12">
      <c r="A36" s="1" t="str">
        <f>'TRB Record'!A35</f>
        <v>replicate 17</v>
      </c>
      <c r="B36" s="6">
        <f>'TRB Record'!C35</f>
        <v>0</v>
      </c>
      <c r="D36" s="1">
        <f>Lignin!E35</f>
        <v>0</v>
      </c>
      <c r="E36" s="1">
        <f>Lignin!U35</f>
        <v>86.73</v>
      </c>
      <c r="G36" s="16">
        <f t="shared" si="3"/>
        <v>0</v>
      </c>
      <c r="H36" s="15">
        <f t="shared" si="1"/>
        <v>0.9833333333333333</v>
      </c>
      <c r="I36" s="16">
        <f t="shared" si="2"/>
        <v>0</v>
      </c>
      <c r="J36" s="16">
        <f>AVERAGE(I35,I36)</f>
        <v>0</v>
      </c>
    </row>
    <row r="37" spans="1:10" ht="12">
      <c r="A37" s="1">
        <f>'TRB Record'!A36</f>
        <v>18</v>
      </c>
      <c r="B37" s="6">
        <f>'TRB Record'!C36</f>
        <v>0</v>
      </c>
      <c r="D37" s="1">
        <f>Lignin!E36</f>
        <v>0</v>
      </c>
      <c r="E37" s="1">
        <f>Lignin!U36</f>
        <v>86.73</v>
      </c>
      <c r="G37" s="16">
        <f t="shared" si="3"/>
        <v>0</v>
      </c>
      <c r="H37" s="15">
        <f t="shared" si="1"/>
        <v>0.9833333333333333</v>
      </c>
      <c r="I37" s="16">
        <f t="shared" si="2"/>
        <v>0</v>
      </c>
      <c r="J37" s="16"/>
    </row>
    <row r="38" spans="1:10" ht="12">
      <c r="A38" s="1" t="str">
        <f>'TRB Record'!A37</f>
        <v>replicate 18</v>
      </c>
      <c r="B38" s="6">
        <f>'TRB Record'!C37</f>
        <v>0</v>
      </c>
      <c r="D38" s="1">
        <f>Lignin!E37</f>
        <v>0</v>
      </c>
      <c r="E38" s="1">
        <f>Lignin!U37</f>
        <v>86.73</v>
      </c>
      <c r="G38" s="16">
        <f t="shared" si="3"/>
        <v>0</v>
      </c>
      <c r="H38" s="15">
        <f t="shared" si="1"/>
        <v>0.9833333333333333</v>
      </c>
      <c r="I38" s="16">
        <f t="shared" si="2"/>
        <v>0</v>
      </c>
      <c r="J38" s="16">
        <f>AVERAGE(I37,I38)</f>
        <v>0</v>
      </c>
    </row>
    <row r="39" spans="1:10" ht="12">
      <c r="A39" s="1">
        <f>'TRB Record'!A38</f>
        <v>19</v>
      </c>
      <c r="B39" s="6">
        <f>'TRB Record'!C38</f>
        <v>0</v>
      </c>
      <c r="D39" s="1">
        <f>Lignin!E38</f>
        <v>0</v>
      </c>
      <c r="E39" s="1">
        <f>Lignin!U38</f>
        <v>86.73</v>
      </c>
      <c r="G39" s="16">
        <f t="shared" si="3"/>
        <v>0</v>
      </c>
      <c r="H39" s="15">
        <f t="shared" si="1"/>
        <v>0.9833333333333333</v>
      </c>
      <c r="I39" s="16">
        <f t="shared" si="2"/>
        <v>0</v>
      </c>
      <c r="J39" s="16"/>
    </row>
    <row r="40" spans="1:10" ht="12">
      <c r="A40" s="1" t="str">
        <f>'TRB Record'!A39</f>
        <v>replicate 19</v>
      </c>
      <c r="B40" s="6">
        <f>'TRB Record'!C39</f>
        <v>0</v>
      </c>
      <c r="D40" s="1">
        <f>Lignin!E39</f>
        <v>0</v>
      </c>
      <c r="E40" s="1">
        <f>Lignin!U39</f>
        <v>86.73</v>
      </c>
      <c r="G40" s="16">
        <f t="shared" si="3"/>
        <v>0</v>
      </c>
      <c r="H40" s="15">
        <f t="shared" si="1"/>
        <v>0.9833333333333333</v>
      </c>
      <c r="I40" s="16">
        <f t="shared" si="2"/>
        <v>0</v>
      </c>
      <c r="J40" s="16">
        <f>AVERAGE(I39,I40)</f>
        <v>0</v>
      </c>
    </row>
    <row r="41" spans="1:10" ht="12">
      <c r="A41" s="1">
        <f>'TRB Record'!A40</f>
        <v>20</v>
      </c>
      <c r="B41" s="6">
        <f>'TRB Record'!C40</f>
        <v>0</v>
      </c>
      <c r="D41" s="1">
        <f>Lignin!E40</f>
        <v>0</v>
      </c>
      <c r="E41" s="1">
        <f>Lignin!U40</f>
        <v>86.73</v>
      </c>
      <c r="G41" s="16">
        <f t="shared" si="3"/>
        <v>0</v>
      </c>
      <c r="H41" s="15">
        <f t="shared" si="1"/>
        <v>0.9833333333333333</v>
      </c>
      <c r="I41" s="16">
        <f t="shared" si="2"/>
        <v>0</v>
      </c>
      <c r="J41" s="16"/>
    </row>
    <row r="42" spans="1:10" ht="12">
      <c r="A42" s="1" t="str">
        <f>'TRB Record'!A41</f>
        <v>replicate 20</v>
      </c>
      <c r="B42" s="6">
        <f>'TRB Record'!C41</f>
        <v>0</v>
      </c>
      <c r="D42" s="1">
        <f>Lignin!E41</f>
        <v>0</v>
      </c>
      <c r="E42" s="1">
        <f>Lignin!U41</f>
        <v>86.73</v>
      </c>
      <c r="G42" s="16">
        <f t="shared" si="3"/>
        <v>0</v>
      </c>
      <c r="H42" s="15">
        <f t="shared" si="1"/>
        <v>0.9833333333333333</v>
      </c>
      <c r="I42" s="16">
        <f t="shared" si="2"/>
        <v>0</v>
      </c>
      <c r="J42" s="16">
        <f>AVERAGE(I41,I42)</f>
        <v>0</v>
      </c>
    </row>
    <row r="43" spans="1:10" ht="12">
      <c r="A43" s="1">
        <f>'TRB Record'!A42</f>
        <v>21</v>
      </c>
      <c r="B43" s="6">
        <f>'TRB Record'!C42</f>
        <v>0</v>
      </c>
      <c r="D43" s="1">
        <f>Lignin!E42</f>
        <v>0</v>
      </c>
      <c r="E43" s="1">
        <f>Lignin!U42</f>
        <v>86.73</v>
      </c>
      <c r="G43" s="16">
        <f t="shared" si="3"/>
        <v>0</v>
      </c>
      <c r="H43" s="15">
        <f t="shared" si="1"/>
        <v>0.9833333333333333</v>
      </c>
      <c r="I43" s="16">
        <f t="shared" si="2"/>
        <v>0</v>
      </c>
      <c r="J43" s="16"/>
    </row>
    <row r="44" spans="1:10" ht="12">
      <c r="A44" s="1" t="str">
        <f>'TRB Record'!A43</f>
        <v>replicate 21</v>
      </c>
      <c r="B44" s="6">
        <f>'TRB Record'!C43</f>
        <v>0</v>
      </c>
      <c r="D44" s="1">
        <f>Lignin!E43</f>
        <v>0</v>
      </c>
      <c r="E44" s="1">
        <f>Lignin!U43</f>
        <v>86.73</v>
      </c>
      <c r="G44" s="16">
        <f t="shared" si="3"/>
        <v>0</v>
      </c>
      <c r="H44" s="15">
        <f t="shared" si="1"/>
        <v>0.9833333333333333</v>
      </c>
      <c r="I44" s="16">
        <f t="shared" si="2"/>
        <v>0</v>
      </c>
      <c r="J44" s="16">
        <f>AVERAGE(I43,I44)</f>
        <v>0</v>
      </c>
    </row>
    <row r="45" spans="1:10" ht="12">
      <c r="A45" s="1">
        <f>'TRB Record'!A44</f>
        <v>22</v>
      </c>
      <c r="B45" s="6">
        <f>'TRB Record'!C44</f>
        <v>0</v>
      </c>
      <c r="D45" s="1">
        <f>Lignin!E44</f>
        <v>0</v>
      </c>
      <c r="E45" s="1">
        <f>Lignin!U44</f>
        <v>86.73</v>
      </c>
      <c r="G45" s="16">
        <f t="shared" si="3"/>
        <v>0</v>
      </c>
      <c r="H45" s="15">
        <f t="shared" si="1"/>
        <v>0.9833333333333333</v>
      </c>
      <c r="I45" s="16">
        <f t="shared" si="2"/>
        <v>0</v>
      </c>
      <c r="J45" s="16"/>
    </row>
    <row r="46" spans="1:10" ht="12">
      <c r="A46" s="1" t="str">
        <f>'TRB Record'!A45</f>
        <v>replicate 22</v>
      </c>
      <c r="B46" s="6">
        <f>'TRB Record'!C45</f>
        <v>0</v>
      </c>
      <c r="D46" s="1">
        <f>Lignin!E45</f>
        <v>0</v>
      </c>
      <c r="E46" s="1">
        <f>Lignin!U45</f>
        <v>86.73</v>
      </c>
      <c r="G46" s="16">
        <f t="shared" si="3"/>
        <v>0</v>
      </c>
      <c r="H46" s="15">
        <f t="shared" si="1"/>
        <v>0.9833333333333333</v>
      </c>
      <c r="I46" s="16">
        <f t="shared" si="2"/>
        <v>0</v>
      </c>
      <c r="J46" s="16">
        <f>AVERAGE(I45,I46)</f>
        <v>0</v>
      </c>
    </row>
    <row r="47" spans="1:10" ht="12">
      <c r="A47" s="1">
        <f>'TRB Record'!A46</f>
        <v>23</v>
      </c>
      <c r="B47" s="6">
        <f>'TRB Record'!C46</f>
        <v>0</v>
      </c>
      <c r="D47" s="1">
        <f>Lignin!E46</f>
        <v>0</v>
      </c>
      <c r="E47" s="1">
        <f>Lignin!U46</f>
        <v>86.73</v>
      </c>
      <c r="G47" s="16">
        <f t="shared" si="3"/>
        <v>0</v>
      </c>
      <c r="H47" s="15">
        <f t="shared" si="1"/>
        <v>0.9833333333333333</v>
      </c>
      <c r="I47" s="16">
        <f t="shared" si="2"/>
        <v>0</v>
      </c>
      <c r="J47" s="16"/>
    </row>
    <row r="48" spans="1:10" ht="12">
      <c r="A48" s="1" t="str">
        <f>'TRB Record'!A47</f>
        <v>replicate 23</v>
      </c>
      <c r="B48" s="6">
        <f>'TRB Record'!C47</f>
        <v>0</v>
      </c>
      <c r="D48" s="1">
        <f>Lignin!E47</f>
        <v>0</v>
      </c>
      <c r="E48" s="1">
        <f>Lignin!U47</f>
        <v>86.73</v>
      </c>
      <c r="G48" s="16">
        <f t="shared" si="3"/>
        <v>0</v>
      </c>
      <c r="H48" s="15">
        <f t="shared" si="1"/>
        <v>0.9833333333333333</v>
      </c>
      <c r="I48" s="16">
        <f t="shared" si="2"/>
        <v>0</v>
      </c>
      <c r="J48" s="16">
        <f>AVERAGE(I47,I48)</f>
        <v>0</v>
      </c>
    </row>
    <row r="49" spans="1:10" ht="12">
      <c r="A49" s="1">
        <f>'TRB Record'!A48</f>
        <v>24</v>
      </c>
      <c r="B49" s="6">
        <f>'TRB Record'!C48</f>
        <v>0</v>
      </c>
      <c r="D49" s="1">
        <f>Lignin!E48</f>
        <v>0</v>
      </c>
      <c r="E49" s="1">
        <f>Lignin!U48</f>
        <v>86.73</v>
      </c>
      <c r="G49" s="16">
        <f t="shared" si="3"/>
        <v>0</v>
      </c>
      <c r="H49" s="15">
        <f t="shared" si="1"/>
        <v>0.9833333333333333</v>
      </c>
      <c r="I49" s="16">
        <f t="shared" si="2"/>
        <v>0</v>
      </c>
      <c r="J49" s="16"/>
    </row>
    <row r="50" spans="1:10" ht="12">
      <c r="A50" s="1" t="str">
        <f>'TRB Record'!A49</f>
        <v>replicate 24</v>
      </c>
      <c r="B50" s="6">
        <f>'TRB Record'!C49</f>
        <v>0</v>
      </c>
      <c r="D50" s="1">
        <f>Lignin!E49</f>
        <v>0</v>
      </c>
      <c r="E50" s="1">
        <f>Lignin!U49</f>
        <v>86.73</v>
      </c>
      <c r="G50" s="16">
        <f t="shared" si="3"/>
        <v>0</v>
      </c>
      <c r="H50" s="15">
        <f t="shared" si="1"/>
        <v>0.9833333333333333</v>
      </c>
      <c r="I50" s="16">
        <f t="shared" si="2"/>
        <v>0</v>
      </c>
      <c r="J50" s="16">
        <f>AVERAGE(I49,I50)</f>
        <v>0</v>
      </c>
    </row>
    <row r="51" spans="1:10" ht="12">
      <c r="A51" s="1">
        <f>'TRB Record'!A50</f>
        <v>25</v>
      </c>
      <c r="B51" s="6">
        <f>'TRB Record'!C50</f>
        <v>0</v>
      </c>
      <c r="D51" s="1">
        <f>Lignin!E50</f>
        <v>0</v>
      </c>
      <c r="E51" s="1">
        <f>Lignin!U50</f>
        <v>86.73</v>
      </c>
      <c r="G51" s="16">
        <f t="shared" si="3"/>
        <v>0</v>
      </c>
      <c r="H51" s="15">
        <f t="shared" si="1"/>
        <v>0.9833333333333333</v>
      </c>
      <c r="I51" s="16">
        <f t="shared" si="2"/>
        <v>0</v>
      </c>
      <c r="J51" s="16"/>
    </row>
    <row r="52" spans="1:10" ht="12">
      <c r="A52" s="1" t="str">
        <f>'TRB Record'!A51</f>
        <v>replicate 25</v>
      </c>
      <c r="B52" s="6">
        <f>'TRB Record'!C51</f>
        <v>0</v>
      </c>
      <c r="D52" s="1">
        <f>Lignin!E51</f>
        <v>0</v>
      </c>
      <c r="E52" s="1">
        <f>Lignin!U51</f>
        <v>86.73</v>
      </c>
      <c r="G52" s="16">
        <f t="shared" si="3"/>
        <v>0</v>
      </c>
      <c r="H52" s="15">
        <f t="shared" si="1"/>
        <v>0.9833333333333333</v>
      </c>
      <c r="I52" s="16">
        <f t="shared" si="2"/>
        <v>0</v>
      </c>
      <c r="J52" s="16">
        <f>AVERAGE(I51,I52)</f>
        <v>0</v>
      </c>
    </row>
    <row r="53" spans="1:10" ht="12">
      <c r="A53" s="1">
        <f>'TRB Record'!A52</f>
        <v>26</v>
      </c>
      <c r="B53" s="6">
        <f>'TRB Record'!C52</f>
        <v>0</v>
      </c>
      <c r="D53" s="1">
        <f>Lignin!E52</f>
        <v>0</v>
      </c>
      <c r="E53" s="1">
        <f>Lignin!U52</f>
        <v>86.73</v>
      </c>
      <c r="G53" s="16">
        <f t="shared" si="3"/>
        <v>0</v>
      </c>
      <c r="H53" s="15">
        <f t="shared" si="1"/>
        <v>0.9833333333333333</v>
      </c>
      <c r="I53" s="16">
        <f t="shared" si="2"/>
        <v>0</v>
      </c>
      <c r="J53" s="16"/>
    </row>
    <row r="54" spans="1:10" ht="12">
      <c r="A54" s="1" t="str">
        <f>'TRB Record'!A53</f>
        <v>replicate 26</v>
      </c>
      <c r="B54" s="6">
        <f>'TRB Record'!C53</f>
        <v>0</v>
      </c>
      <c r="D54" s="1">
        <f>Lignin!E53</f>
        <v>0</v>
      </c>
      <c r="E54" s="1">
        <f>Lignin!U53</f>
        <v>86.73</v>
      </c>
      <c r="G54" s="16">
        <f t="shared" si="3"/>
        <v>0</v>
      </c>
      <c r="H54" s="15">
        <f t="shared" si="1"/>
        <v>0.9833333333333333</v>
      </c>
      <c r="I54" s="16">
        <f t="shared" si="2"/>
        <v>0</v>
      </c>
      <c r="J54" s="16">
        <f>AVERAGE(I53,I54)</f>
        <v>0</v>
      </c>
    </row>
    <row r="55" spans="1:10" ht="12">
      <c r="A55" s="1">
        <f>'TRB Record'!A54</f>
        <v>27</v>
      </c>
      <c r="B55" s="6">
        <f>'TRB Record'!C54</f>
        <v>0</v>
      </c>
      <c r="D55" s="1">
        <f>Lignin!E54</f>
        <v>0</v>
      </c>
      <c r="E55" s="1">
        <f>Lignin!U54</f>
        <v>86.73</v>
      </c>
      <c r="G55" s="16">
        <f t="shared" si="3"/>
        <v>0</v>
      </c>
      <c r="H55" s="15">
        <f t="shared" si="1"/>
        <v>0.9833333333333333</v>
      </c>
      <c r="I55" s="16">
        <f t="shared" si="2"/>
        <v>0</v>
      </c>
      <c r="J55" s="16"/>
    </row>
    <row r="56" spans="1:10" ht="12">
      <c r="A56" s="1" t="str">
        <f>'TRB Record'!A55</f>
        <v>replicate 27</v>
      </c>
      <c r="B56" s="6">
        <f>'TRB Record'!C55</f>
        <v>0</v>
      </c>
      <c r="D56" s="1">
        <f>Lignin!E55</f>
        <v>0</v>
      </c>
      <c r="E56" s="1">
        <f>Lignin!U55</f>
        <v>86.73</v>
      </c>
      <c r="G56" s="16">
        <f t="shared" si="3"/>
        <v>0</v>
      </c>
      <c r="H56" s="15">
        <f t="shared" si="1"/>
        <v>0.9833333333333333</v>
      </c>
      <c r="I56" s="16">
        <f t="shared" si="2"/>
        <v>0</v>
      </c>
      <c r="J56" s="16">
        <f>AVERAGE(I55,I56)</f>
        <v>0</v>
      </c>
    </row>
    <row r="57" spans="1:10" ht="12">
      <c r="A57" s="1">
        <f>'TRB Record'!A56</f>
        <v>28</v>
      </c>
      <c r="B57" s="6">
        <f>'TRB Record'!C56</f>
        <v>0</v>
      </c>
      <c r="D57" s="1">
        <f>Lignin!E56</f>
        <v>0</v>
      </c>
      <c r="E57" s="1">
        <f>Lignin!U56</f>
        <v>86.73</v>
      </c>
      <c r="G57" s="16">
        <f t="shared" si="3"/>
        <v>0</v>
      </c>
      <c r="H57" s="15">
        <f t="shared" si="1"/>
        <v>0.9833333333333333</v>
      </c>
      <c r="I57" s="16">
        <f t="shared" si="2"/>
        <v>0</v>
      </c>
      <c r="J57" s="16"/>
    </row>
    <row r="58" spans="1:10" ht="12">
      <c r="A58" s="1" t="str">
        <f>'TRB Record'!A57</f>
        <v>replicate 28</v>
      </c>
      <c r="B58" s="6">
        <f>'TRB Record'!C57</f>
        <v>0</v>
      </c>
      <c r="D58" s="1">
        <f>Lignin!E57</f>
        <v>0</v>
      </c>
      <c r="E58" s="1">
        <f>Lignin!U57</f>
        <v>86.73</v>
      </c>
      <c r="G58" s="16">
        <f t="shared" si="3"/>
        <v>0</v>
      </c>
      <c r="H58" s="15">
        <f t="shared" si="1"/>
        <v>0.9833333333333333</v>
      </c>
      <c r="I58" s="16">
        <f t="shared" si="2"/>
        <v>0</v>
      </c>
      <c r="J58" s="16">
        <f>AVERAGE(I57,I58)</f>
        <v>0</v>
      </c>
    </row>
    <row r="59" spans="1:10" ht="12">
      <c r="A59" s="1">
        <f>'TRB Record'!A58</f>
        <v>29</v>
      </c>
      <c r="B59" s="6">
        <f>'TRB Record'!C58</f>
        <v>0</v>
      </c>
      <c r="D59" s="1">
        <f>Lignin!E58</f>
        <v>0</v>
      </c>
      <c r="E59" s="1">
        <f>Lignin!U58</f>
        <v>86.73</v>
      </c>
      <c r="G59" s="16">
        <f t="shared" si="3"/>
        <v>0</v>
      </c>
      <c r="H59" s="15">
        <f t="shared" si="1"/>
        <v>0.9833333333333333</v>
      </c>
      <c r="I59" s="16">
        <f t="shared" si="2"/>
        <v>0</v>
      </c>
      <c r="J59" s="16"/>
    </row>
    <row r="60" spans="1:10" ht="12">
      <c r="A60" s="1" t="str">
        <f>'TRB Record'!A59</f>
        <v>replicate 29</v>
      </c>
      <c r="B60" s="6">
        <f>'TRB Record'!C59</f>
        <v>0</v>
      </c>
      <c r="D60" s="1">
        <f>Lignin!E59</f>
        <v>0</v>
      </c>
      <c r="E60" s="1">
        <f>Lignin!U59</f>
        <v>86.73</v>
      </c>
      <c r="G60" s="16">
        <f t="shared" si="3"/>
        <v>0</v>
      </c>
      <c r="H60" s="15">
        <f t="shared" si="1"/>
        <v>0.9833333333333333</v>
      </c>
      <c r="I60" s="16">
        <f t="shared" si="2"/>
        <v>0</v>
      </c>
      <c r="J60" s="16">
        <f>AVERAGE(I59,I60)</f>
        <v>0</v>
      </c>
    </row>
    <row r="61" spans="1:10" ht="12">
      <c r="A61" s="1">
        <f>'TRB Record'!A60</f>
        <v>30</v>
      </c>
      <c r="B61" s="6">
        <f>'TRB Record'!C60</f>
        <v>0</v>
      </c>
      <c r="D61" s="1">
        <f>Lignin!E60</f>
        <v>0</v>
      </c>
      <c r="E61" s="1">
        <f>Lignin!U60</f>
        <v>86.73</v>
      </c>
      <c r="G61" s="16">
        <f t="shared" si="3"/>
        <v>0</v>
      </c>
      <c r="H61" s="15">
        <f t="shared" si="1"/>
        <v>0.9833333333333333</v>
      </c>
      <c r="I61" s="16">
        <f t="shared" si="2"/>
        <v>0</v>
      </c>
      <c r="J61" s="16"/>
    </row>
    <row r="62" spans="1:10" ht="12">
      <c r="A62" s="1" t="str">
        <f>'TRB Record'!A61</f>
        <v>replicate 30</v>
      </c>
      <c r="B62" s="6">
        <f>'TRB Record'!C61</f>
        <v>0</v>
      </c>
      <c r="D62" s="1">
        <f>Lignin!E61</f>
        <v>0</v>
      </c>
      <c r="E62" s="1">
        <f>Lignin!U61</f>
        <v>86.73</v>
      </c>
      <c r="G62" s="16">
        <f t="shared" si="3"/>
        <v>0</v>
      </c>
      <c r="H62" s="15">
        <f t="shared" si="1"/>
        <v>0.9833333333333333</v>
      </c>
      <c r="I62" s="16">
        <f t="shared" si="2"/>
        <v>0</v>
      </c>
      <c r="J62" s="16">
        <f>AVERAGE(I61,I62)</f>
        <v>0</v>
      </c>
    </row>
  </sheetData>
  <sheetProtection sheet="1" objects="1" scenarios="1"/>
  <printOptions gridLines="1"/>
  <pageMargins left="0.75" right="0.75" top="1" bottom="1" header="0.5" footer="0.5"/>
  <pageSetup fitToHeight="5" fitToWidth="1" orientation="landscape" paperSize="9"/>
  <headerFooter alignWithMargins="0">
    <oddHeader>&amp;C&amp;A</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L61"/>
  <sheetViews>
    <sheetView zoomScalePageLayoutView="0" workbookViewId="0" topLeftCell="A1">
      <selection activeCell="L2" sqref="L2"/>
    </sheetView>
  </sheetViews>
  <sheetFormatPr defaultColWidth="11.421875" defaultRowHeight="12.75"/>
  <cols>
    <col min="1" max="1" width="10.8515625" style="1" customWidth="1"/>
    <col min="2" max="2" width="16.421875" style="6" customWidth="1"/>
    <col min="3" max="12" width="7.421875" style="1" customWidth="1"/>
    <col min="13" max="16384" width="11.421875" style="5" customWidth="1"/>
  </cols>
  <sheetData>
    <row r="1" spans="1:12" s="22" customFormat="1" ht="108.75" customHeight="1">
      <c r="A1" s="24" t="s">
        <v>0</v>
      </c>
      <c r="B1" s="23" t="s">
        <v>39</v>
      </c>
      <c r="C1" s="24" t="s">
        <v>48</v>
      </c>
      <c r="D1" s="24" t="s">
        <v>115</v>
      </c>
      <c r="E1" s="24" t="s">
        <v>116</v>
      </c>
      <c r="F1" s="24" t="s">
        <v>117</v>
      </c>
      <c r="G1" s="58" t="s">
        <v>146</v>
      </c>
      <c r="H1" s="24" t="s">
        <v>119</v>
      </c>
      <c r="I1" s="24" t="s">
        <v>120</v>
      </c>
      <c r="J1" s="24" t="s">
        <v>121</v>
      </c>
      <c r="K1" s="24" t="s">
        <v>122</v>
      </c>
      <c r="L1" s="24" t="s">
        <v>123</v>
      </c>
    </row>
    <row r="2" spans="1:12" ht="12">
      <c r="A2" s="1">
        <f>'TRB Record'!A2</f>
        <v>1</v>
      </c>
      <c r="B2" s="6">
        <f>'TRB Record'!C2</f>
        <v>0</v>
      </c>
      <c r="C2" s="16">
        <f>Ash!J2</f>
        <v>0</v>
      </c>
      <c r="D2" s="16">
        <f>Protein!F3</f>
        <v>0</v>
      </c>
      <c r="E2" s="16">
        <f>Lignin!W2</f>
        <v>0</v>
      </c>
      <c r="F2" s="16">
        <f>'Structural Sugars'!V9</f>
        <v>0</v>
      </c>
      <c r="G2" s="16">
        <f>'Structural Sugars'!X9</f>
        <v>0</v>
      </c>
      <c r="H2" s="16">
        <f>'Structural Sugars'!Z9</f>
        <v>0</v>
      </c>
      <c r="I2" s="16">
        <f>'Structural Sugars'!AB9</f>
        <v>0</v>
      </c>
      <c r="J2" s="16">
        <f>'Structural Sugars'!AD9</f>
        <v>0</v>
      </c>
      <c r="K2" s="16">
        <f>'Uronic Acid'!H3</f>
        <v>0</v>
      </c>
      <c r="L2" s="16">
        <f>Acetate!I3</f>
        <v>0</v>
      </c>
    </row>
    <row r="3" spans="1:12" ht="12">
      <c r="A3" s="1" t="str">
        <f>'TRB Record'!A3</f>
        <v>replicate 1</v>
      </c>
      <c r="B3" s="6">
        <f>'TRB Record'!C3</f>
        <v>0</v>
      </c>
      <c r="C3" s="16">
        <f>Ash!J3</f>
        <v>0</v>
      </c>
      <c r="D3" s="16">
        <f>Protein!F4</f>
        <v>0</v>
      </c>
      <c r="E3" s="16">
        <f>Lignin!W3</f>
        <v>0</v>
      </c>
      <c r="F3" s="16">
        <f>'Structural Sugars'!V10</f>
        <v>0</v>
      </c>
      <c r="G3" s="16">
        <f>'Structural Sugars'!X10</f>
        <v>0</v>
      </c>
      <c r="H3" s="16">
        <f>'Structural Sugars'!Z10</f>
        <v>0</v>
      </c>
      <c r="I3" s="16">
        <f>'Structural Sugars'!AB10</f>
        <v>0</v>
      </c>
      <c r="J3" s="16">
        <f>'Structural Sugars'!AD10</f>
        <v>0</v>
      </c>
      <c r="K3" s="16">
        <f>'Uronic Acid'!H4</f>
        <v>0</v>
      </c>
      <c r="L3" s="16">
        <f>Acetate!I4</f>
        <v>0</v>
      </c>
    </row>
    <row r="4" spans="1:12" ht="12">
      <c r="A4" s="1">
        <f>'TRB Record'!A4</f>
        <v>2</v>
      </c>
      <c r="B4" s="6">
        <f>'TRB Record'!C4</f>
        <v>0</v>
      </c>
      <c r="C4" s="16">
        <f>Ash!J4</f>
        <v>0</v>
      </c>
      <c r="D4" s="16">
        <f>Protein!F5</f>
        <v>0</v>
      </c>
      <c r="E4" s="16">
        <f>Lignin!W4</f>
        <v>0</v>
      </c>
      <c r="F4" s="16">
        <f>'Structural Sugars'!V11</f>
        <v>0</v>
      </c>
      <c r="G4" s="16">
        <f>'Structural Sugars'!X11</f>
        <v>0</v>
      </c>
      <c r="H4" s="16">
        <f>'Structural Sugars'!Z11</f>
        <v>0</v>
      </c>
      <c r="I4" s="16">
        <f>'Structural Sugars'!AB11</f>
        <v>0</v>
      </c>
      <c r="J4" s="16">
        <f>'Structural Sugars'!AD11</f>
        <v>0</v>
      </c>
      <c r="K4" s="16">
        <f>'Uronic Acid'!H5</f>
        <v>0</v>
      </c>
      <c r="L4" s="16">
        <f>Acetate!I5</f>
        <v>0</v>
      </c>
    </row>
    <row r="5" spans="1:12" ht="12">
      <c r="A5" s="1" t="str">
        <f>'TRB Record'!A5</f>
        <v>replicate 2</v>
      </c>
      <c r="B5" s="6">
        <f>'TRB Record'!C5</f>
        <v>0</v>
      </c>
      <c r="C5" s="16">
        <f>Ash!J5</f>
        <v>0</v>
      </c>
      <c r="D5" s="16">
        <f>Protein!F6</f>
        <v>0</v>
      </c>
      <c r="E5" s="16">
        <f>Lignin!W5</f>
        <v>0</v>
      </c>
      <c r="F5" s="16">
        <f>'Structural Sugars'!V12</f>
        <v>0</v>
      </c>
      <c r="G5" s="16">
        <f>'Structural Sugars'!X12</f>
        <v>0</v>
      </c>
      <c r="H5" s="16">
        <f>'Structural Sugars'!Z12</f>
        <v>0</v>
      </c>
      <c r="I5" s="16">
        <f>'Structural Sugars'!AB12</f>
        <v>0</v>
      </c>
      <c r="J5" s="16">
        <f>'Structural Sugars'!AD12</f>
        <v>0</v>
      </c>
      <c r="K5" s="16">
        <f>'Uronic Acid'!H6</f>
        <v>0</v>
      </c>
      <c r="L5" s="16">
        <f>Acetate!I6</f>
        <v>0</v>
      </c>
    </row>
    <row r="6" spans="1:12" ht="12">
      <c r="A6" s="1">
        <f>'TRB Record'!A6</f>
        <v>3</v>
      </c>
      <c r="B6" s="6">
        <f>'TRB Record'!C6</f>
        <v>0</v>
      </c>
      <c r="C6" s="16">
        <f>Ash!J6</f>
        <v>0</v>
      </c>
      <c r="D6" s="16">
        <f>Protein!F7</f>
        <v>0</v>
      </c>
      <c r="E6" s="16">
        <f>Lignin!W6</f>
        <v>0</v>
      </c>
      <c r="F6" s="16">
        <f>'Structural Sugars'!V13</f>
        <v>0</v>
      </c>
      <c r="G6" s="16">
        <f>'Structural Sugars'!X13</f>
        <v>0</v>
      </c>
      <c r="H6" s="16">
        <f>'Structural Sugars'!Z13</f>
        <v>0</v>
      </c>
      <c r="I6" s="16">
        <f>'Structural Sugars'!AB13</f>
        <v>0</v>
      </c>
      <c r="J6" s="16">
        <f>'Structural Sugars'!AD13</f>
        <v>0</v>
      </c>
      <c r="K6" s="16">
        <f>'Uronic Acid'!H7</f>
        <v>0</v>
      </c>
      <c r="L6" s="16">
        <f>Acetate!I7</f>
        <v>0</v>
      </c>
    </row>
    <row r="7" spans="1:12" ht="12">
      <c r="A7" s="1" t="str">
        <f>'TRB Record'!A7</f>
        <v>replicate 3</v>
      </c>
      <c r="B7" s="6">
        <f>'TRB Record'!C7</f>
        <v>0</v>
      </c>
      <c r="C7" s="16">
        <f>Ash!J7</f>
        <v>0</v>
      </c>
      <c r="D7" s="16">
        <f>Protein!F8</f>
        <v>0</v>
      </c>
      <c r="E7" s="16">
        <f>Lignin!W7</f>
        <v>0</v>
      </c>
      <c r="F7" s="16">
        <f>'Structural Sugars'!V14</f>
        <v>0</v>
      </c>
      <c r="G7" s="16">
        <f>'Structural Sugars'!X14</f>
        <v>0</v>
      </c>
      <c r="H7" s="16">
        <f>'Structural Sugars'!Z14</f>
        <v>0</v>
      </c>
      <c r="I7" s="16">
        <f>'Structural Sugars'!AB14</f>
        <v>0</v>
      </c>
      <c r="J7" s="16">
        <f>'Structural Sugars'!AD14</f>
        <v>0</v>
      </c>
      <c r="K7" s="16">
        <f>'Uronic Acid'!H8</f>
        <v>0</v>
      </c>
      <c r="L7" s="16">
        <f>Acetate!I8</f>
        <v>0</v>
      </c>
    </row>
    <row r="8" spans="1:12" ht="12">
      <c r="A8" s="1">
        <f>'TRB Record'!A8</f>
        <v>4</v>
      </c>
      <c r="B8" s="6">
        <f>'TRB Record'!C8</f>
        <v>0</v>
      </c>
      <c r="C8" s="16">
        <f>Ash!J8</f>
        <v>0</v>
      </c>
      <c r="D8" s="16">
        <f>Protein!F9</f>
        <v>0</v>
      </c>
      <c r="E8" s="16">
        <f>Lignin!W8</f>
        <v>0</v>
      </c>
      <c r="F8" s="16">
        <f>'Structural Sugars'!V15</f>
        <v>0</v>
      </c>
      <c r="G8" s="16">
        <f>'Structural Sugars'!X15</f>
        <v>0</v>
      </c>
      <c r="H8" s="16">
        <f>'Structural Sugars'!Z15</f>
        <v>0</v>
      </c>
      <c r="I8" s="16">
        <f>'Structural Sugars'!AB15</f>
        <v>0</v>
      </c>
      <c r="J8" s="16">
        <f>'Structural Sugars'!AD15</f>
        <v>0</v>
      </c>
      <c r="K8" s="16">
        <f>'Uronic Acid'!H9</f>
        <v>0</v>
      </c>
      <c r="L8" s="16">
        <f>Acetate!I9</f>
        <v>0</v>
      </c>
    </row>
    <row r="9" spans="1:12" ht="12">
      <c r="A9" s="1" t="str">
        <f>'TRB Record'!A9</f>
        <v>replicate 4</v>
      </c>
      <c r="B9" s="6">
        <f>'TRB Record'!C9</f>
        <v>0</v>
      </c>
      <c r="C9" s="16">
        <f>Ash!J9</f>
        <v>0</v>
      </c>
      <c r="D9" s="16">
        <f>Protein!F10</f>
        <v>0</v>
      </c>
      <c r="E9" s="16">
        <f>Lignin!W9</f>
        <v>0</v>
      </c>
      <c r="F9" s="16">
        <f>'Structural Sugars'!V16</f>
        <v>0</v>
      </c>
      <c r="G9" s="16">
        <f>'Structural Sugars'!X16</f>
        <v>0</v>
      </c>
      <c r="H9" s="16">
        <f>'Structural Sugars'!Z16</f>
        <v>0</v>
      </c>
      <c r="I9" s="16">
        <f>'Structural Sugars'!AB16</f>
        <v>0</v>
      </c>
      <c r="J9" s="16">
        <f>'Structural Sugars'!AD16</f>
        <v>0</v>
      </c>
      <c r="K9" s="16">
        <f>'Uronic Acid'!H10</f>
        <v>0</v>
      </c>
      <c r="L9" s="16">
        <f>Acetate!I10</f>
        <v>0</v>
      </c>
    </row>
    <row r="10" spans="1:12" ht="12">
      <c r="A10" s="1">
        <f>'TRB Record'!A10</f>
        <v>5</v>
      </c>
      <c r="B10" s="6">
        <f>'TRB Record'!C10</f>
        <v>0</v>
      </c>
      <c r="C10" s="16">
        <f>Ash!J10</f>
        <v>0</v>
      </c>
      <c r="D10" s="16">
        <f>Protein!F11</f>
        <v>0</v>
      </c>
      <c r="E10" s="16">
        <f>Lignin!W10</f>
        <v>0</v>
      </c>
      <c r="F10" s="16">
        <f>'Structural Sugars'!V17</f>
        <v>0</v>
      </c>
      <c r="G10" s="16">
        <f>'Structural Sugars'!X17</f>
        <v>0</v>
      </c>
      <c r="H10" s="16">
        <f>'Structural Sugars'!Z17</f>
        <v>0</v>
      </c>
      <c r="I10" s="16">
        <f>'Structural Sugars'!AB17</f>
        <v>0</v>
      </c>
      <c r="J10" s="16">
        <f>'Structural Sugars'!AD17</f>
        <v>0</v>
      </c>
      <c r="K10" s="16">
        <f>'Uronic Acid'!H11</f>
        <v>0</v>
      </c>
      <c r="L10" s="16">
        <f>Acetate!I11</f>
        <v>0</v>
      </c>
    </row>
    <row r="11" spans="1:12" ht="12">
      <c r="A11" s="1" t="str">
        <f>'TRB Record'!A11</f>
        <v>replicate 5</v>
      </c>
      <c r="B11" s="6">
        <f>'TRB Record'!C11</f>
        <v>0</v>
      </c>
      <c r="C11" s="16">
        <f>Ash!J11</f>
        <v>0</v>
      </c>
      <c r="D11" s="16">
        <f>Protein!F12</f>
        <v>0</v>
      </c>
      <c r="E11" s="16">
        <f>Lignin!W11</f>
        <v>0</v>
      </c>
      <c r="F11" s="16">
        <f>'Structural Sugars'!V18</f>
        <v>0</v>
      </c>
      <c r="G11" s="16">
        <f>'Structural Sugars'!X18</f>
        <v>0</v>
      </c>
      <c r="H11" s="16">
        <f>'Structural Sugars'!Z18</f>
        <v>0</v>
      </c>
      <c r="I11" s="16">
        <f>'Structural Sugars'!AB18</f>
        <v>0</v>
      </c>
      <c r="J11" s="16">
        <f>'Structural Sugars'!AD18</f>
        <v>0</v>
      </c>
      <c r="K11" s="16">
        <f>'Uronic Acid'!H12</f>
        <v>0</v>
      </c>
      <c r="L11" s="16">
        <f>Acetate!I12</f>
        <v>0</v>
      </c>
    </row>
    <row r="12" spans="1:12" ht="12">
      <c r="A12" s="1">
        <f>'TRB Record'!A12</f>
        <v>6</v>
      </c>
      <c r="B12" s="6">
        <f>'TRB Record'!C12</f>
        <v>0</v>
      </c>
      <c r="C12" s="16">
        <f>Ash!J12</f>
        <v>0</v>
      </c>
      <c r="D12" s="16">
        <f>Protein!F13</f>
        <v>0</v>
      </c>
      <c r="E12" s="16">
        <f>Lignin!W12</f>
        <v>0</v>
      </c>
      <c r="F12" s="16">
        <f>'Structural Sugars'!V19</f>
        <v>0</v>
      </c>
      <c r="G12" s="16">
        <f>'Structural Sugars'!X19</f>
        <v>0</v>
      </c>
      <c r="H12" s="16">
        <f>'Structural Sugars'!Z19</f>
        <v>0</v>
      </c>
      <c r="I12" s="16">
        <f>'Structural Sugars'!AB19</f>
        <v>0</v>
      </c>
      <c r="J12" s="16">
        <f>'Structural Sugars'!AD19</f>
        <v>0</v>
      </c>
      <c r="K12" s="16">
        <f>'Uronic Acid'!H13</f>
        <v>0</v>
      </c>
      <c r="L12" s="16">
        <f>Acetate!I13</f>
        <v>0</v>
      </c>
    </row>
    <row r="13" spans="1:12" ht="12">
      <c r="A13" s="1" t="str">
        <f>'TRB Record'!A13</f>
        <v>replicate 6</v>
      </c>
      <c r="B13" s="6">
        <f>'TRB Record'!C13</f>
        <v>0</v>
      </c>
      <c r="C13" s="16">
        <f>Ash!J13</f>
        <v>0</v>
      </c>
      <c r="D13" s="16">
        <f>Protein!F14</f>
        <v>0</v>
      </c>
      <c r="E13" s="16">
        <f>Lignin!W13</f>
        <v>0</v>
      </c>
      <c r="F13" s="16">
        <f>'Structural Sugars'!V20</f>
        <v>0</v>
      </c>
      <c r="G13" s="16">
        <f>'Structural Sugars'!X20</f>
        <v>0</v>
      </c>
      <c r="H13" s="16">
        <f>'Structural Sugars'!Z20</f>
        <v>0</v>
      </c>
      <c r="I13" s="16">
        <f>'Structural Sugars'!AB20</f>
        <v>0</v>
      </c>
      <c r="J13" s="16">
        <f>'Structural Sugars'!AD20</f>
        <v>0</v>
      </c>
      <c r="K13" s="16">
        <f>'Uronic Acid'!H14</f>
        <v>0</v>
      </c>
      <c r="L13" s="16">
        <f>Acetate!I14</f>
        <v>0</v>
      </c>
    </row>
    <row r="14" spans="1:12" ht="12">
      <c r="A14" s="1">
        <f>'TRB Record'!A14</f>
        <v>7</v>
      </c>
      <c r="B14" s="6">
        <f>'TRB Record'!C14</f>
        <v>0</v>
      </c>
      <c r="C14" s="16">
        <f>Ash!J14</f>
        <v>0</v>
      </c>
      <c r="D14" s="16">
        <f>Protein!F15</f>
        <v>0</v>
      </c>
      <c r="E14" s="16">
        <f>Lignin!W14</f>
        <v>0</v>
      </c>
      <c r="F14" s="16">
        <f>'Structural Sugars'!V21</f>
        <v>0</v>
      </c>
      <c r="G14" s="16">
        <f>'Structural Sugars'!X21</f>
        <v>0</v>
      </c>
      <c r="H14" s="16">
        <f>'Structural Sugars'!Z21</f>
        <v>0</v>
      </c>
      <c r="I14" s="16">
        <f>'Structural Sugars'!AB21</f>
        <v>0</v>
      </c>
      <c r="J14" s="16">
        <f>'Structural Sugars'!AD21</f>
        <v>0</v>
      </c>
      <c r="K14" s="16">
        <f>'Uronic Acid'!H15</f>
        <v>0</v>
      </c>
      <c r="L14" s="16">
        <f>Acetate!I15</f>
        <v>0</v>
      </c>
    </row>
    <row r="15" spans="1:12" ht="12">
      <c r="A15" s="1" t="str">
        <f>'TRB Record'!A15</f>
        <v>replicate 7</v>
      </c>
      <c r="B15" s="6">
        <f>'TRB Record'!C15</f>
        <v>0</v>
      </c>
      <c r="C15" s="16">
        <f>Ash!J15</f>
        <v>0</v>
      </c>
      <c r="D15" s="16">
        <f>Protein!F16</f>
        <v>0</v>
      </c>
      <c r="E15" s="16">
        <f>Lignin!W15</f>
        <v>0</v>
      </c>
      <c r="F15" s="16">
        <f>'Structural Sugars'!V22</f>
        <v>0</v>
      </c>
      <c r="G15" s="16">
        <f>'Structural Sugars'!X22</f>
        <v>0</v>
      </c>
      <c r="H15" s="16">
        <f>'Structural Sugars'!Z22</f>
        <v>0</v>
      </c>
      <c r="I15" s="16">
        <f>'Structural Sugars'!AB22</f>
        <v>0</v>
      </c>
      <c r="J15" s="16">
        <f>'Structural Sugars'!AD22</f>
        <v>0</v>
      </c>
      <c r="K15" s="16">
        <f>'Uronic Acid'!H16</f>
        <v>0</v>
      </c>
      <c r="L15" s="16">
        <f>Acetate!I16</f>
        <v>0</v>
      </c>
    </row>
    <row r="16" spans="1:12" ht="12">
      <c r="A16" s="1">
        <f>'TRB Record'!A16</f>
        <v>8</v>
      </c>
      <c r="B16" s="6">
        <f>'TRB Record'!C16</f>
        <v>0</v>
      </c>
      <c r="C16" s="16">
        <f>Ash!J16</f>
        <v>0</v>
      </c>
      <c r="D16" s="16">
        <f>Protein!F17</f>
        <v>0</v>
      </c>
      <c r="E16" s="16">
        <f>Lignin!W16</f>
        <v>0</v>
      </c>
      <c r="F16" s="16">
        <f>'Structural Sugars'!V23</f>
        <v>0</v>
      </c>
      <c r="G16" s="16">
        <f>'Structural Sugars'!X23</f>
        <v>0</v>
      </c>
      <c r="H16" s="16">
        <f>'Structural Sugars'!Z23</f>
        <v>0</v>
      </c>
      <c r="I16" s="16">
        <f>'Structural Sugars'!AB23</f>
        <v>0</v>
      </c>
      <c r="J16" s="16">
        <f>'Structural Sugars'!AD23</f>
        <v>0</v>
      </c>
      <c r="K16" s="16">
        <f>'Uronic Acid'!H17</f>
        <v>0</v>
      </c>
      <c r="L16" s="16">
        <f>Acetate!I17</f>
        <v>0</v>
      </c>
    </row>
    <row r="17" spans="1:12" ht="12">
      <c r="A17" s="1" t="str">
        <f>'TRB Record'!A17</f>
        <v>replicate 8</v>
      </c>
      <c r="B17" s="6">
        <f>'TRB Record'!C17</f>
        <v>0</v>
      </c>
      <c r="C17" s="16">
        <f>Ash!J17</f>
        <v>0</v>
      </c>
      <c r="D17" s="16">
        <f>Protein!F18</f>
        <v>0</v>
      </c>
      <c r="E17" s="16">
        <f>Lignin!W17</f>
        <v>0</v>
      </c>
      <c r="F17" s="16">
        <f>'Structural Sugars'!V24</f>
        <v>0</v>
      </c>
      <c r="G17" s="16">
        <f>'Structural Sugars'!X24</f>
        <v>0</v>
      </c>
      <c r="H17" s="16">
        <f>'Structural Sugars'!Z24</f>
        <v>0</v>
      </c>
      <c r="I17" s="16">
        <f>'Structural Sugars'!AB24</f>
        <v>0</v>
      </c>
      <c r="J17" s="16">
        <f>'Structural Sugars'!AD24</f>
        <v>0</v>
      </c>
      <c r="K17" s="16">
        <f>'Uronic Acid'!H18</f>
        <v>0</v>
      </c>
      <c r="L17" s="16">
        <f>Acetate!I18</f>
        <v>0</v>
      </c>
    </row>
    <row r="18" spans="1:12" ht="12">
      <c r="A18" s="1">
        <f>'TRB Record'!A18</f>
        <v>9</v>
      </c>
      <c r="B18" s="6">
        <f>'TRB Record'!C18</f>
        <v>0</v>
      </c>
      <c r="C18" s="16">
        <f>Ash!J18</f>
        <v>0</v>
      </c>
      <c r="D18" s="16">
        <f>Protein!F19</f>
        <v>0</v>
      </c>
      <c r="E18" s="16">
        <f>Lignin!W18</f>
        <v>0</v>
      </c>
      <c r="F18" s="16">
        <f>'Structural Sugars'!V25</f>
        <v>0</v>
      </c>
      <c r="G18" s="16">
        <f>'Structural Sugars'!X25</f>
        <v>0</v>
      </c>
      <c r="H18" s="16">
        <f>'Structural Sugars'!Z25</f>
        <v>0</v>
      </c>
      <c r="I18" s="16">
        <f>'Structural Sugars'!AB25</f>
        <v>0</v>
      </c>
      <c r="J18" s="16">
        <f>'Structural Sugars'!AD25</f>
        <v>0</v>
      </c>
      <c r="K18" s="16">
        <f>'Uronic Acid'!H19</f>
        <v>0</v>
      </c>
      <c r="L18" s="16">
        <f>Acetate!I19</f>
        <v>0</v>
      </c>
    </row>
    <row r="19" spans="1:12" ht="12">
      <c r="A19" s="1" t="str">
        <f>'TRB Record'!A19</f>
        <v>replicate 9</v>
      </c>
      <c r="B19" s="6">
        <f>'TRB Record'!C19</f>
        <v>0</v>
      </c>
      <c r="C19" s="16">
        <f>Ash!J19</f>
        <v>0</v>
      </c>
      <c r="D19" s="16">
        <f>Protein!F20</f>
        <v>0</v>
      </c>
      <c r="E19" s="16">
        <f>Lignin!W19</f>
        <v>0</v>
      </c>
      <c r="F19" s="16">
        <f>'Structural Sugars'!V26</f>
        <v>0</v>
      </c>
      <c r="G19" s="16">
        <f>'Structural Sugars'!X26</f>
        <v>0</v>
      </c>
      <c r="H19" s="16">
        <f>'Structural Sugars'!Z26</f>
        <v>0</v>
      </c>
      <c r="I19" s="16">
        <f>'Structural Sugars'!AB26</f>
        <v>0</v>
      </c>
      <c r="J19" s="16">
        <f>'Structural Sugars'!AD26</f>
        <v>0</v>
      </c>
      <c r="K19" s="16">
        <f>'Uronic Acid'!H20</f>
        <v>0</v>
      </c>
      <c r="L19" s="16">
        <f>Acetate!I20</f>
        <v>0</v>
      </c>
    </row>
    <row r="20" spans="1:12" ht="12">
      <c r="A20" s="1">
        <f>'TRB Record'!A20</f>
        <v>10</v>
      </c>
      <c r="B20" s="6">
        <f>'TRB Record'!C20</f>
        <v>0</v>
      </c>
      <c r="C20" s="16">
        <f>Ash!J20</f>
        <v>0</v>
      </c>
      <c r="D20" s="16">
        <f>Protein!F21</f>
        <v>0</v>
      </c>
      <c r="E20" s="16">
        <f>Lignin!W20</f>
        <v>0</v>
      </c>
      <c r="F20" s="16">
        <f>'Structural Sugars'!V27</f>
        <v>0</v>
      </c>
      <c r="G20" s="16">
        <f>'Structural Sugars'!X27</f>
        <v>0</v>
      </c>
      <c r="H20" s="16">
        <f>'Structural Sugars'!Z27</f>
        <v>0</v>
      </c>
      <c r="I20" s="16">
        <f>'Structural Sugars'!AB27</f>
        <v>0</v>
      </c>
      <c r="J20" s="16">
        <f>'Structural Sugars'!AD27</f>
        <v>0</v>
      </c>
      <c r="K20" s="16">
        <f>'Uronic Acid'!H21</f>
        <v>0</v>
      </c>
      <c r="L20" s="16">
        <f>Acetate!I21</f>
        <v>0</v>
      </c>
    </row>
    <row r="21" spans="1:12" ht="12">
      <c r="A21" s="1" t="str">
        <f>'TRB Record'!A21</f>
        <v>replicate 10</v>
      </c>
      <c r="B21" s="6">
        <f>'TRB Record'!C21</f>
        <v>0</v>
      </c>
      <c r="C21" s="16">
        <f>Ash!J21</f>
        <v>0</v>
      </c>
      <c r="D21" s="16">
        <f>Protein!F22</f>
        <v>0</v>
      </c>
      <c r="E21" s="16">
        <f>Lignin!W21</f>
        <v>0</v>
      </c>
      <c r="F21" s="16">
        <f>'Structural Sugars'!V28</f>
        <v>0</v>
      </c>
      <c r="G21" s="16">
        <f>'Structural Sugars'!X28</f>
        <v>0</v>
      </c>
      <c r="H21" s="16">
        <f>'Structural Sugars'!Z28</f>
        <v>0</v>
      </c>
      <c r="I21" s="16">
        <f>'Structural Sugars'!AB28</f>
        <v>0</v>
      </c>
      <c r="J21" s="16">
        <f>'Structural Sugars'!AD28</f>
        <v>0</v>
      </c>
      <c r="K21" s="16">
        <f>'Uronic Acid'!H22</f>
        <v>0</v>
      </c>
      <c r="L21" s="16">
        <f>Acetate!I22</f>
        <v>0</v>
      </c>
    </row>
    <row r="22" spans="1:12" ht="12">
      <c r="A22" s="1">
        <f>'TRB Record'!A22</f>
        <v>11</v>
      </c>
      <c r="B22" s="6">
        <f>'TRB Record'!C22</f>
        <v>0</v>
      </c>
      <c r="C22" s="16">
        <f>Ash!J22</f>
        <v>0</v>
      </c>
      <c r="D22" s="16">
        <f>Protein!F23</f>
        <v>0</v>
      </c>
      <c r="E22" s="16">
        <f>Lignin!W22</f>
        <v>0</v>
      </c>
      <c r="F22" s="16">
        <f>'Structural Sugars'!V29</f>
        <v>0</v>
      </c>
      <c r="G22" s="16">
        <f>'Structural Sugars'!X29</f>
        <v>0</v>
      </c>
      <c r="H22" s="16">
        <f>'Structural Sugars'!Z29</f>
        <v>0</v>
      </c>
      <c r="I22" s="16">
        <f>'Structural Sugars'!AB29</f>
        <v>0</v>
      </c>
      <c r="J22" s="16">
        <f>'Structural Sugars'!AD29</f>
        <v>0</v>
      </c>
      <c r="K22" s="16">
        <f>'Uronic Acid'!H23</f>
        <v>0</v>
      </c>
      <c r="L22" s="16">
        <f>Acetate!I23</f>
        <v>0</v>
      </c>
    </row>
    <row r="23" spans="1:12" ht="12">
      <c r="A23" s="1" t="str">
        <f>'TRB Record'!A23</f>
        <v>replicate 11</v>
      </c>
      <c r="B23" s="6">
        <f>'TRB Record'!C23</f>
        <v>0</v>
      </c>
      <c r="C23" s="16">
        <f>Ash!J23</f>
        <v>0</v>
      </c>
      <c r="D23" s="16">
        <f>Protein!F24</f>
        <v>0</v>
      </c>
      <c r="E23" s="16">
        <f>Lignin!W23</f>
        <v>0</v>
      </c>
      <c r="F23" s="16">
        <f>'Structural Sugars'!V30</f>
        <v>0</v>
      </c>
      <c r="G23" s="16">
        <f>'Structural Sugars'!X30</f>
        <v>0</v>
      </c>
      <c r="H23" s="16">
        <f>'Structural Sugars'!Z30</f>
        <v>0</v>
      </c>
      <c r="I23" s="16">
        <f>'Structural Sugars'!AB30</f>
        <v>0</v>
      </c>
      <c r="J23" s="16">
        <f>'Structural Sugars'!AD30</f>
        <v>0</v>
      </c>
      <c r="K23" s="16">
        <f>'Uronic Acid'!H24</f>
        <v>0</v>
      </c>
      <c r="L23" s="16">
        <f>Acetate!I24</f>
        <v>0</v>
      </c>
    </row>
    <row r="24" spans="1:12" ht="12">
      <c r="A24" s="1">
        <f>'TRB Record'!A24</f>
        <v>12</v>
      </c>
      <c r="B24" s="6">
        <f>'TRB Record'!C24</f>
        <v>0</v>
      </c>
      <c r="C24" s="16">
        <f>Ash!J24</f>
        <v>0</v>
      </c>
      <c r="D24" s="16">
        <f>Protein!F25</f>
        <v>0</v>
      </c>
      <c r="E24" s="16">
        <f>Lignin!W24</f>
        <v>0</v>
      </c>
      <c r="F24" s="16">
        <f>'Structural Sugars'!V31</f>
        <v>0</v>
      </c>
      <c r="G24" s="16">
        <f>'Structural Sugars'!X31</f>
        <v>0</v>
      </c>
      <c r="H24" s="16">
        <f>'Structural Sugars'!Z31</f>
        <v>0</v>
      </c>
      <c r="I24" s="16">
        <f>'Structural Sugars'!AB31</f>
        <v>0</v>
      </c>
      <c r="J24" s="16">
        <f>'Structural Sugars'!AD31</f>
        <v>0</v>
      </c>
      <c r="K24" s="16">
        <f>'Uronic Acid'!H25</f>
        <v>0</v>
      </c>
      <c r="L24" s="16">
        <f>Acetate!I25</f>
        <v>0</v>
      </c>
    </row>
    <row r="25" spans="1:12" ht="12">
      <c r="A25" s="1" t="str">
        <f>'TRB Record'!A25</f>
        <v>replicate 12</v>
      </c>
      <c r="B25" s="6">
        <f>'TRB Record'!C25</f>
        <v>0</v>
      </c>
      <c r="C25" s="16">
        <f>Ash!J25</f>
        <v>0</v>
      </c>
      <c r="D25" s="16">
        <f>Protein!F26</f>
        <v>0</v>
      </c>
      <c r="E25" s="16">
        <f>Lignin!W25</f>
        <v>0</v>
      </c>
      <c r="F25" s="16">
        <f>'Structural Sugars'!V32</f>
        <v>0</v>
      </c>
      <c r="G25" s="16">
        <f>'Structural Sugars'!X32</f>
        <v>0</v>
      </c>
      <c r="H25" s="16">
        <f>'Structural Sugars'!Z32</f>
        <v>0</v>
      </c>
      <c r="I25" s="16">
        <f>'Structural Sugars'!AB32</f>
        <v>0</v>
      </c>
      <c r="J25" s="16">
        <f>'Structural Sugars'!AD32</f>
        <v>0</v>
      </c>
      <c r="K25" s="16">
        <f>'Uronic Acid'!H26</f>
        <v>0</v>
      </c>
      <c r="L25" s="16">
        <f>Acetate!I26</f>
        <v>0</v>
      </c>
    </row>
    <row r="26" spans="1:12" ht="12">
      <c r="A26" s="1">
        <f>'TRB Record'!A26</f>
        <v>13</v>
      </c>
      <c r="B26" s="6">
        <f>'TRB Record'!C26</f>
        <v>0</v>
      </c>
      <c r="C26" s="16">
        <f>Ash!J26</f>
        <v>0</v>
      </c>
      <c r="D26" s="16">
        <f>Protein!F27</f>
        <v>0</v>
      </c>
      <c r="E26" s="16">
        <f>Lignin!W26</f>
        <v>0</v>
      </c>
      <c r="F26" s="16">
        <f>'Structural Sugars'!V33</f>
        <v>0</v>
      </c>
      <c r="G26" s="16">
        <f>'Structural Sugars'!X33</f>
        <v>0</v>
      </c>
      <c r="H26" s="16">
        <f>'Structural Sugars'!Z33</f>
        <v>0</v>
      </c>
      <c r="I26" s="16">
        <f>'Structural Sugars'!AB33</f>
        <v>0</v>
      </c>
      <c r="J26" s="16">
        <f>'Structural Sugars'!AD33</f>
        <v>0</v>
      </c>
      <c r="K26" s="16">
        <f>'Uronic Acid'!H27</f>
        <v>0</v>
      </c>
      <c r="L26" s="16">
        <f>Acetate!I27</f>
        <v>0</v>
      </c>
    </row>
    <row r="27" spans="1:12" ht="12">
      <c r="A27" s="1" t="str">
        <f>'TRB Record'!A27</f>
        <v>replicate 13</v>
      </c>
      <c r="B27" s="6">
        <f>'TRB Record'!C27</f>
        <v>0</v>
      </c>
      <c r="C27" s="16">
        <f>Ash!J27</f>
        <v>0</v>
      </c>
      <c r="D27" s="16">
        <f>Protein!F28</f>
        <v>0</v>
      </c>
      <c r="E27" s="16">
        <f>Lignin!W27</f>
        <v>0</v>
      </c>
      <c r="F27" s="16">
        <f>'Structural Sugars'!V34</f>
        <v>0</v>
      </c>
      <c r="G27" s="16">
        <f>'Structural Sugars'!X34</f>
        <v>0</v>
      </c>
      <c r="H27" s="16">
        <f>'Structural Sugars'!Z34</f>
        <v>0</v>
      </c>
      <c r="I27" s="16">
        <f>'Structural Sugars'!AB34</f>
        <v>0</v>
      </c>
      <c r="J27" s="16">
        <f>'Structural Sugars'!AD34</f>
        <v>0</v>
      </c>
      <c r="K27" s="16">
        <f>'Uronic Acid'!H28</f>
        <v>0</v>
      </c>
      <c r="L27" s="16">
        <f>Acetate!I28</f>
        <v>0</v>
      </c>
    </row>
    <row r="28" spans="1:12" ht="12">
      <c r="A28" s="1">
        <f>'TRB Record'!A28</f>
        <v>14</v>
      </c>
      <c r="B28" s="6">
        <f>'TRB Record'!C28</f>
        <v>0</v>
      </c>
      <c r="C28" s="16">
        <f>Ash!J28</f>
        <v>0</v>
      </c>
      <c r="D28" s="16">
        <f>Protein!F29</f>
        <v>0</v>
      </c>
      <c r="E28" s="16">
        <f>Lignin!W28</f>
        <v>0</v>
      </c>
      <c r="F28" s="16">
        <f>'Structural Sugars'!V35</f>
        <v>0</v>
      </c>
      <c r="G28" s="16">
        <f>'Structural Sugars'!X35</f>
        <v>0</v>
      </c>
      <c r="H28" s="16">
        <f>'Structural Sugars'!Z35</f>
        <v>0</v>
      </c>
      <c r="I28" s="16">
        <f>'Structural Sugars'!AB35</f>
        <v>0</v>
      </c>
      <c r="J28" s="16">
        <f>'Structural Sugars'!AD35</f>
        <v>0</v>
      </c>
      <c r="K28" s="16">
        <f>'Uronic Acid'!H29</f>
        <v>0</v>
      </c>
      <c r="L28" s="16">
        <f>Acetate!I29</f>
        <v>0</v>
      </c>
    </row>
    <row r="29" spans="1:12" ht="12">
      <c r="A29" s="1" t="str">
        <f>'TRB Record'!A29</f>
        <v>replicate 14</v>
      </c>
      <c r="B29" s="6">
        <f>'TRB Record'!C29</f>
        <v>0</v>
      </c>
      <c r="C29" s="16">
        <f>Ash!J29</f>
        <v>0</v>
      </c>
      <c r="D29" s="16">
        <f>Protein!F30</f>
        <v>0</v>
      </c>
      <c r="E29" s="16">
        <f>Lignin!W29</f>
        <v>0</v>
      </c>
      <c r="F29" s="16">
        <f>'Structural Sugars'!V36</f>
        <v>0</v>
      </c>
      <c r="G29" s="16">
        <f>'Structural Sugars'!X36</f>
        <v>0</v>
      </c>
      <c r="H29" s="16">
        <f>'Structural Sugars'!Z36</f>
        <v>0</v>
      </c>
      <c r="I29" s="16">
        <f>'Structural Sugars'!AB36</f>
        <v>0</v>
      </c>
      <c r="J29" s="16">
        <f>'Structural Sugars'!AD36</f>
        <v>0</v>
      </c>
      <c r="K29" s="16">
        <f>'Uronic Acid'!H30</f>
        <v>0</v>
      </c>
      <c r="L29" s="16">
        <f>Acetate!I30</f>
        <v>0</v>
      </c>
    </row>
    <row r="30" spans="1:12" ht="12">
      <c r="A30" s="1">
        <f>'TRB Record'!A30</f>
        <v>15</v>
      </c>
      <c r="B30" s="6">
        <f>'TRB Record'!C30</f>
        <v>0</v>
      </c>
      <c r="C30" s="16">
        <f>Ash!J30</f>
        <v>0</v>
      </c>
      <c r="D30" s="16">
        <f>Protein!F31</f>
        <v>0</v>
      </c>
      <c r="E30" s="16">
        <f>Lignin!W30</f>
        <v>0</v>
      </c>
      <c r="F30" s="16">
        <f>'Structural Sugars'!V37</f>
        <v>0</v>
      </c>
      <c r="G30" s="16">
        <f>'Structural Sugars'!X37</f>
        <v>0</v>
      </c>
      <c r="H30" s="16">
        <f>'Structural Sugars'!Z37</f>
        <v>0</v>
      </c>
      <c r="I30" s="16">
        <f>'Structural Sugars'!AB37</f>
        <v>0</v>
      </c>
      <c r="J30" s="16">
        <f>'Structural Sugars'!AD37</f>
        <v>0</v>
      </c>
      <c r="K30" s="16">
        <f>'Uronic Acid'!H31</f>
        <v>0</v>
      </c>
      <c r="L30" s="16">
        <f>Acetate!I31</f>
        <v>0</v>
      </c>
    </row>
    <row r="31" spans="1:12" ht="12">
      <c r="A31" s="1" t="str">
        <f>'TRB Record'!A31</f>
        <v>replicate 15</v>
      </c>
      <c r="B31" s="6">
        <f>'TRB Record'!C31</f>
        <v>0</v>
      </c>
      <c r="C31" s="16">
        <f>Ash!J31</f>
        <v>0</v>
      </c>
      <c r="D31" s="16">
        <f>Protein!F32</f>
        <v>0</v>
      </c>
      <c r="E31" s="16">
        <f>Lignin!W31</f>
        <v>0</v>
      </c>
      <c r="F31" s="16">
        <f>'Structural Sugars'!V38</f>
        <v>0</v>
      </c>
      <c r="G31" s="16">
        <f>'Structural Sugars'!X38</f>
        <v>0</v>
      </c>
      <c r="H31" s="16">
        <f>'Structural Sugars'!Z38</f>
        <v>0</v>
      </c>
      <c r="I31" s="16">
        <f>'Structural Sugars'!AB38</f>
        <v>0</v>
      </c>
      <c r="J31" s="16">
        <f>'Structural Sugars'!AD38</f>
        <v>0</v>
      </c>
      <c r="K31" s="16">
        <f>'Uronic Acid'!H32</f>
        <v>0</v>
      </c>
      <c r="L31" s="16">
        <f>Acetate!I32</f>
        <v>0</v>
      </c>
    </row>
    <row r="32" spans="1:12" ht="12">
      <c r="A32" s="1">
        <f>'TRB Record'!A32</f>
        <v>16</v>
      </c>
      <c r="B32" s="6">
        <f>'TRB Record'!C32</f>
        <v>0</v>
      </c>
      <c r="C32" s="16">
        <f>Ash!J32</f>
        <v>0</v>
      </c>
      <c r="D32" s="16">
        <f>Protein!F33</f>
        <v>0</v>
      </c>
      <c r="E32" s="16">
        <f>Lignin!W32</f>
        <v>0</v>
      </c>
      <c r="F32" s="16">
        <f>'Structural Sugars'!V39</f>
        <v>0</v>
      </c>
      <c r="G32" s="16">
        <f>'Structural Sugars'!X39</f>
        <v>0</v>
      </c>
      <c r="H32" s="16">
        <f>'Structural Sugars'!Z39</f>
        <v>0</v>
      </c>
      <c r="I32" s="16">
        <f>'Structural Sugars'!AB39</f>
        <v>0</v>
      </c>
      <c r="J32" s="16">
        <f>'Structural Sugars'!AD39</f>
        <v>0</v>
      </c>
      <c r="K32" s="16">
        <f>'Uronic Acid'!H33</f>
        <v>0</v>
      </c>
      <c r="L32" s="16">
        <f>Acetate!I33</f>
        <v>0</v>
      </c>
    </row>
    <row r="33" spans="1:12" ht="12">
      <c r="A33" s="1" t="str">
        <f>'TRB Record'!A33</f>
        <v>replicate 16</v>
      </c>
      <c r="B33" s="6">
        <f>'TRB Record'!C33</f>
        <v>0</v>
      </c>
      <c r="C33" s="16">
        <f>Ash!J33</f>
        <v>0</v>
      </c>
      <c r="D33" s="16">
        <f>Protein!F34</f>
        <v>0</v>
      </c>
      <c r="E33" s="16">
        <f>Lignin!W33</f>
        <v>0</v>
      </c>
      <c r="F33" s="16">
        <f>'Structural Sugars'!V40</f>
        <v>0</v>
      </c>
      <c r="G33" s="16">
        <f>'Structural Sugars'!X40</f>
        <v>0</v>
      </c>
      <c r="H33" s="16">
        <f>'Structural Sugars'!Z40</f>
        <v>0</v>
      </c>
      <c r="I33" s="16">
        <f>'Structural Sugars'!AB40</f>
        <v>0</v>
      </c>
      <c r="J33" s="16">
        <f>'Structural Sugars'!AD40</f>
        <v>0</v>
      </c>
      <c r="K33" s="16">
        <f>'Uronic Acid'!H34</f>
        <v>0</v>
      </c>
      <c r="L33" s="16">
        <f>Acetate!I34</f>
        <v>0</v>
      </c>
    </row>
    <row r="34" spans="1:12" ht="12">
      <c r="A34" s="1">
        <f>'TRB Record'!A34</f>
        <v>17</v>
      </c>
      <c r="B34" s="6">
        <f>'TRB Record'!C34</f>
        <v>0</v>
      </c>
      <c r="C34" s="16">
        <f>Ash!J34</f>
        <v>0</v>
      </c>
      <c r="D34" s="16">
        <f>Protein!F35</f>
        <v>0</v>
      </c>
      <c r="E34" s="16">
        <f>Lignin!W34</f>
        <v>0</v>
      </c>
      <c r="F34" s="16">
        <f>'Structural Sugars'!V41</f>
        <v>0</v>
      </c>
      <c r="G34" s="16">
        <f>'Structural Sugars'!X41</f>
        <v>0</v>
      </c>
      <c r="H34" s="16">
        <f>'Structural Sugars'!Z41</f>
        <v>0</v>
      </c>
      <c r="I34" s="16">
        <f>'Structural Sugars'!AB41</f>
        <v>0</v>
      </c>
      <c r="J34" s="16">
        <f>'Structural Sugars'!AD41</f>
        <v>0</v>
      </c>
      <c r="K34" s="16">
        <f>'Uronic Acid'!H35</f>
        <v>0</v>
      </c>
      <c r="L34" s="16">
        <f>Acetate!I35</f>
        <v>0</v>
      </c>
    </row>
    <row r="35" spans="1:12" ht="12">
      <c r="A35" s="1" t="str">
        <f>'TRB Record'!A35</f>
        <v>replicate 17</v>
      </c>
      <c r="B35" s="6">
        <f>'TRB Record'!C35</f>
        <v>0</v>
      </c>
      <c r="C35" s="16">
        <f>Ash!J35</f>
        <v>0</v>
      </c>
      <c r="D35" s="16">
        <f>Protein!F36</f>
        <v>0</v>
      </c>
      <c r="E35" s="16">
        <f>Lignin!W35</f>
        <v>0</v>
      </c>
      <c r="F35" s="16">
        <f>'Structural Sugars'!V42</f>
        <v>0</v>
      </c>
      <c r="G35" s="16">
        <f>'Structural Sugars'!X42</f>
        <v>0</v>
      </c>
      <c r="H35" s="16">
        <f>'Structural Sugars'!Z42</f>
        <v>0</v>
      </c>
      <c r="I35" s="16">
        <f>'Structural Sugars'!AB42</f>
        <v>0</v>
      </c>
      <c r="J35" s="16">
        <f>'Structural Sugars'!AD42</f>
        <v>0</v>
      </c>
      <c r="K35" s="16">
        <f>'Uronic Acid'!H36</f>
        <v>0</v>
      </c>
      <c r="L35" s="16">
        <f>Acetate!I36</f>
        <v>0</v>
      </c>
    </row>
    <row r="36" spans="1:12" ht="12">
      <c r="A36" s="1">
        <f>'TRB Record'!A36</f>
        <v>18</v>
      </c>
      <c r="B36" s="6">
        <f>'TRB Record'!C36</f>
        <v>0</v>
      </c>
      <c r="C36" s="16">
        <f>Ash!J36</f>
        <v>0</v>
      </c>
      <c r="D36" s="16">
        <f>Protein!F37</f>
        <v>0</v>
      </c>
      <c r="E36" s="16">
        <f>Lignin!W36</f>
        <v>0</v>
      </c>
      <c r="F36" s="16">
        <f>'Structural Sugars'!V43</f>
        <v>0</v>
      </c>
      <c r="G36" s="16">
        <f>'Structural Sugars'!X43</f>
        <v>0</v>
      </c>
      <c r="H36" s="16">
        <f>'Structural Sugars'!Z43</f>
        <v>0</v>
      </c>
      <c r="I36" s="16">
        <f>'Structural Sugars'!AB43</f>
        <v>0</v>
      </c>
      <c r="J36" s="16">
        <f>'Structural Sugars'!AD43</f>
        <v>0</v>
      </c>
      <c r="K36" s="16">
        <f>'Uronic Acid'!H37</f>
        <v>0</v>
      </c>
      <c r="L36" s="16">
        <f>Acetate!I37</f>
        <v>0</v>
      </c>
    </row>
    <row r="37" spans="1:12" ht="12">
      <c r="A37" s="1" t="str">
        <f>'TRB Record'!A37</f>
        <v>replicate 18</v>
      </c>
      <c r="B37" s="6">
        <f>'TRB Record'!C37</f>
        <v>0</v>
      </c>
      <c r="C37" s="16">
        <f>Ash!J37</f>
        <v>0</v>
      </c>
      <c r="D37" s="16">
        <f>Protein!F38</f>
        <v>0</v>
      </c>
      <c r="E37" s="16">
        <f>Lignin!W37</f>
        <v>0</v>
      </c>
      <c r="F37" s="16">
        <f>'Structural Sugars'!V44</f>
        <v>0</v>
      </c>
      <c r="G37" s="16">
        <f>'Structural Sugars'!X44</f>
        <v>0</v>
      </c>
      <c r="H37" s="16">
        <f>'Structural Sugars'!Z44</f>
        <v>0</v>
      </c>
      <c r="I37" s="16">
        <f>'Structural Sugars'!AB44</f>
        <v>0</v>
      </c>
      <c r="J37" s="16">
        <f>'Structural Sugars'!AD44</f>
        <v>0</v>
      </c>
      <c r="K37" s="16">
        <f>'Uronic Acid'!H38</f>
        <v>0</v>
      </c>
      <c r="L37" s="16">
        <f>Acetate!I38</f>
        <v>0</v>
      </c>
    </row>
    <row r="38" spans="1:12" ht="12">
      <c r="A38" s="1">
        <f>'TRB Record'!A38</f>
        <v>19</v>
      </c>
      <c r="B38" s="6">
        <f>'TRB Record'!C38</f>
        <v>0</v>
      </c>
      <c r="C38" s="16">
        <f>Ash!J38</f>
        <v>0</v>
      </c>
      <c r="D38" s="16">
        <f>Protein!F39</f>
        <v>0</v>
      </c>
      <c r="E38" s="16">
        <f>Lignin!W38</f>
        <v>0</v>
      </c>
      <c r="F38" s="16">
        <f>'Structural Sugars'!V45</f>
        <v>0</v>
      </c>
      <c r="G38" s="16">
        <f>'Structural Sugars'!X45</f>
        <v>0</v>
      </c>
      <c r="H38" s="16">
        <f>'Structural Sugars'!Z45</f>
        <v>0</v>
      </c>
      <c r="I38" s="16">
        <f>'Structural Sugars'!AB45</f>
        <v>0</v>
      </c>
      <c r="J38" s="16">
        <f>'Structural Sugars'!AD45</f>
        <v>0</v>
      </c>
      <c r="K38" s="16">
        <f>'Uronic Acid'!H39</f>
        <v>0</v>
      </c>
      <c r="L38" s="16">
        <f>Acetate!I39</f>
        <v>0</v>
      </c>
    </row>
    <row r="39" spans="1:12" ht="12">
      <c r="A39" s="1" t="str">
        <f>'TRB Record'!A39</f>
        <v>replicate 19</v>
      </c>
      <c r="B39" s="6">
        <f>'TRB Record'!C39</f>
        <v>0</v>
      </c>
      <c r="C39" s="16">
        <f>Ash!J39</f>
        <v>0</v>
      </c>
      <c r="D39" s="16">
        <f>Protein!F40</f>
        <v>0</v>
      </c>
      <c r="E39" s="16">
        <f>Lignin!W39</f>
        <v>0</v>
      </c>
      <c r="F39" s="16">
        <f>'Structural Sugars'!V46</f>
        <v>0</v>
      </c>
      <c r="G39" s="16">
        <f>'Structural Sugars'!X46</f>
        <v>0</v>
      </c>
      <c r="H39" s="16">
        <f>'Structural Sugars'!Z46</f>
        <v>0</v>
      </c>
      <c r="I39" s="16">
        <f>'Structural Sugars'!AB46</f>
        <v>0</v>
      </c>
      <c r="J39" s="16">
        <f>'Structural Sugars'!AD46</f>
        <v>0</v>
      </c>
      <c r="K39" s="16">
        <f>'Uronic Acid'!H40</f>
        <v>0</v>
      </c>
      <c r="L39" s="16">
        <f>Acetate!I40</f>
        <v>0</v>
      </c>
    </row>
    <row r="40" spans="1:12" ht="12">
      <c r="A40" s="1">
        <f>'TRB Record'!A40</f>
        <v>20</v>
      </c>
      <c r="B40" s="6">
        <f>'TRB Record'!C40</f>
        <v>0</v>
      </c>
      <c r="C40" s="16">
        <f>Ash!J40</f>
        <v>0</v>
      </c>
      <c r="D40" s="16">
        <f>Protein!F41</f>
        <v>0</v>
      </c>
      <c r="E40" s="16">
        <f>Lignin!W40</f>
        <v>0</v>
      </c>
      <c r="F40" s="16">
        <f>'Structural Sugars'!V47</f>
        <v>0</v>
      </c>
      <c r="G40" s="16">
        <f>'Structural Sugars'!X47</f>
        <v>0</v>
      </c>
      <c r="H40" s="16">
        <f>'Structural Sugars'!Z47</f>
        <v>0</v>
      </c>
      <c r="I40" s="16">
        <f>'Structural Sugars'!AB47</f>
        <v>0</v>
      </c>
      <c r="J40" s="16">
        <f>'Structural Sugars'!AD47</f>
        <v>0</v>
      </c>
      <c r="K40" s="16">
        <f>'Uronic Acid'!H41</f>
        <v>0</v>
      </c>
      <c r="L40" s="16">
        <f>Acetate!I41</f>
        <v>0</v>
      </c>
    </row>
    <row r="41" spans="1:12" ht="12">
      <c r="A41" s="1" t="str">
        <f>'TRB Record'!A41</f>
        <v>replicate 20</v>
      </c>
      <c r="B41" s="6">
        <f>'TRB Record'!C41</f>
        <v>0</v>
      </c>
      <c r="C41" s="16">
        <f>Ash!J41</f>
        <v>0</v>
      </c>
      <c r="D41" s="16">
        <f>Protein!F42</f>
        <v>0</v>
      </c>
      <c r="E41" s="16">
        <f>Lignin!W41</f>
        <v>0</v>
      </c>
      <c r="F41" s="16">
        <f>'Structural Sugars'!V48</f>
        <v>0</v>
      </c>
      <c r="G41" s="16">
        <f>'Structural Sugars'!X48</f>
        <v>0</v>
      </c>
      <c r="H41" s="16">
        <f>'Structural Sugars'!Z48</f>
        <v>0</v>
      </c>
      <c r="I41" s="16">
        <f>'Structural Sugars'!AB48</f>
        <v>0</v>
      </c>
      <c r="J41" s="16">
        <f>'Structural Sugars'!AD48</f>
        <v>0</v>
      </c>
      <c r="K41" s="16">
        <f>'Uronic Acid'!H42</f>
        <v>0</v>
      </c>
      <c r="L41" s="16">
        <f>Acetate!I42</f>
        <v>0</v>
      </c>
    </row>
    <row r="42" spans="1:12" ht="12">
      <c r="A42" s="1">
        <f>'TRB Record'!A42</f>
        <v>21</v>
      </c>
      <c r="B42" s="6">
        <f>'TRB Record'!C42</f>
        <v>0</v>
      </c>
      <c r="C42" s="16">
        <f>Ash!J42</f>
        <v>0</v>
      </c>
      <c r="D42" s="16">
        <f>Protein!F43</f>
        <v>0</v>
      </c>
      <c r="E42" s="16">
        <f>Lignin!W42</f>
        <v>0</v>
      </c>
      <c r="F42" s="16">
        <f>'Structural Sugars'!V49</f>
        <v>0</v>
      </c>
      <c r="G42" s="16">
        <f>'Structural Sugars'!X49</f>
        <v>0</v>
      </c>
      <c r="H42" s="16">
        <f>'Structural Sugars'!Z49</f>
        <v>0</v>
      </c>
      <c r="I42" s="16">
        <f>'Structural Sugars'!AB49</f>
        <v>0</v>
      </c>
      <c r="J42" s="16">
        <f>'Structural Sugars'!AD49</f>
        <v>0</v>
      </c>
      <c r="K42" s="16">
        <f>'Uronic Acid'!H43</f>
        <v>0</v>
      </c>
      <c r="L42" s="16">
        <f>Acetate!I43</f>
        <v>0</v>
      </c>
    </row>
    <row r="43" spans="1:12" ht="12">
      <c r="A43" s="1" t="str">
        <f>'TRB Record'!A43</f>
        <v>replicate 21</v>
      </c>
      <c r="B43" s="6">
        <f>'TRB Record'!C43</f>
        <v>0</v>
      </c>
      <c r="C43" s="16">
        <f>Ash!J43</f>
        <v>0</v>
      </c>
      <c r="D43" s="16">
        <f>Protein!F44</f>
        <v>0</v>
      </c>
      <c r="E43" s="16">
        <f>Lignin!W43</f>
        <v>0</v>
      </c>
      <c r="F43" s="16">
        <f>'Structural Sugars'!V50</f>
        <v>0</v>
      </c>
      <c r="G43" s="16">
        <f>'Structural Sugars'!X50</f>
        <v>0</v>
      </c>
      <c r="H43" s="16">
        <f>'Structural Sugars'!Z50</f>
        <v>0</v>
      </c>
      <c r="I43" s="16">
        <f>'Structural Sugars'!AB50</f>
        <v>0</v>
      </c>
      <c r="J43" s="16">
        <f>'Structural Sugars'!AD50</f>
        <v>0</v>
      </c>
      <c r="K43" s="16">
        <f>'Uronic Acid'!H44</f>
        <v>0</v>
      </c>
      <c r="L43" s="16">
        <f>Acetate!I44</f>
        <v>0</v>
      </c>
    </row>
    <row r="44" spans="1:12" ht="12">
      <c r="A44" s="1">
        <f>'TRB Record'!A44</f>
        <v>22</v>
      </c>
      <c r="B44" s="6">
        <f>'TRB Record'!C44</f>
        <v>0</v>
      </c>
      <c r="C44" s="16">
        <f>Ash!J44</f>
        <v>0</v>
      </c>
      <c r="D44" s="16">
        <f>Protein!F45</f>
        <v>0</v>
      </c>
      <c r="E44" s="16">
        <f>Lignin!W44</f>
        <v>0</v>
      </c>
      <c r="F44" s="16">
        <f>'Structural Sugars'!V51</f>
        <v>0</v>
      </c>
      <c r="G44" s="16">
        <f>'Structural Sugars'!X51</f>
        <v>0</v>
      </c>
      <c r="H44" s="16">
        <f>'Structural Sugars'!Z51</f>
        <v>0</v>
      </c>
      <c r="I44" s="16">
        <f>'Structural Sugars'!AB51</f>
        <v>0</v>
      </c>
      <c r="J44" s="16">
        <f>'Structural Sugars'!AD51</f>
        <v>0</v>
      </c>
      <c r="K44" s="16">
        <f>'Uronic Acid'!H45</f>
        <v>0</v>
      </c>
      <c r="L44" s="16">
        <f>Acetate!I45</f>
        <v>0</v>
      </c>
    </row>
    <row r="45" spans="1:12" ht="12">
      <c r="A45" s="1" t="str">
        <f>'TRB Record'!A45</f>
        <v>replicate 22</v>
      </c>
      <c r="B45" s="6">
        <f>'TRB Record'!C45</f>
        <v>0</v>
      </c>
      <c r="C45" s="16">
        <f>Ash!J45</f>
        <v>0</v>
      </c>
      <c r="D45" s="16">
        <f>Protein!F46</f>
        <v>0</v>
      </c>
      <c r="E45" s="16">
        <f>Lignin!W45</f>
        <v>0</v>
      </c>
      <c r="F45" s="16">
        <f>'Structural Sugars'!V52</f>
        <v>0</v>
      </c>
      <c r="G45" s="16">
        <f>'Structural Sugars'!X52</f>
        <v>0</v>
      </c>
      <c r="H45" s="16">
        <f>'Structural Sugars'!Z52</f>
        <v>0</v>
      </c>
      <c r="I45" s="16">
        <f>'Structural Sugars'!AB52</f>
        <v>0</v>
      </c>
      <c r="J45" s="16">
        <f>'Structural Sugars'!AD52</f>
        <v>0</v>
      </c>
      <c r="K45" s="16">
        <f>'Uronic Acid'!H46</f>
        <v>0</v>
      </c>
      <c r="L45" s="16">
        <f>Acetate!I46</f>
        <v>0</v>
      </c>
    </row>
    <row r="46" spans="1:12" ht="12">
      <c r="A46" s="1">
        <f>'TRB Record'!A46</f>
        <v>23</v>
      </c>
      <c r="B46" s="6">
        <f>'TRB Record'!C46</f>
        <v>0</v>
      </c>
      <c r="C46" s="16">
        <f>Ash!J46</f>
        <v>0</v>
      </c>
      <c r="D46" s="16">
        <f>Protein!F47</f>
        <v>0</v>
      </c>
      <c r="E46" s="16">
        <f>Lignin!W46</f>
        <v>0</v>
      </c>
      <c r="F46" s="16">
        <f>'Structural Sugars'!V53</f>
        <v>0</v>
      </c>
      <c r="G46" s="16">
        <f>'Structural Sugars'!X53</f>
        <v>0</v>
      </c>
      <c r="H46" s="16">
        <f>'Structural Sugars'!Z53</f>
        <v>0</v>
      </c>
      <c r="I46" s="16">
        <f>'Structural Sugars'!AB53</f>
        <v>0</v>
      </c>
      <c r="J46" s="16">
        <f>'Structural Sugars'!AD53</f>
        <v>0</v>
      </c>
      <c r="K46" s="16">
        <f>'Uronic Acid'!H47</f>
        <v>0</v>
      </c>
      <c r="L46" s="16">
        <f>Acetate!I47</f>
        <v>0</v>
      </c>
    </row>
    <row r="47" spans="1:12" ht="12">
      <c r="A47" s="1" t="str">
        <f>'TRB Record'!A47</f>
        <v>replicate 23</v>
      </c>
      <c r="B47" s="6">
        <f>'TRB Record'!C47</f>
        <v>0</v>
      </c>
      <c r="C47" s="16">
        <f>Ash!J47</f>
        <v>0</v>
      </c>
      <c r="D47" s="16">
        <f>Protein!F48</f>
        <v>0</v>
      </c>
      <c r="E47" s="16">
        <f>Lignin!W47</f>
        <v>0</v>
      </c>
      <c r="F47" s="16">
        <f>'Structural Sugars'!V54</f>
        <v>0</v>
      </c>
      <c r="G47" s="16">
        <f>'Structural Sugars'!X54</f>
        <v>0</v>
      </c>
      <c r="H47" s="16">
        <f>'Structural Sugars'!Z54</f>
        <v>0</v>
      </c>
      <c r="I47" s="16">
        <f>'Structural Sugars'!AB54</f>
        <v>0</v>
      </c>
      <c r="J47" s="16">
        <f>'Structural Sugars'!AD54</f>
        <v>0</v>
      </c>
      <c r="K47" s="16">
        <f>'Uronic Acid'!H48</f>
        <v>0</v>
      </c>
      <c r="L47" s="16">
        <f>Acetate!I48</f>
        <v>0</v>
      </c>
    </row>
    <row r="48" spans="1:12" ht="12">
      <c r="A48" s="1">
        <f>'TRB Record'!A48</f>
        <v>24</v>
      </c>
      <c r="B48" s="6">
        <f>'TRB Record'!C48</f>
        <v>0</v>
      </c>
      <c r="C48" s="16">
        <f>Ash!J48</f>
        <v>0</v>
      </c>
      <c r="D48" s="16">
        <f>Protein!F49</f>
        <v>0</v>
      </c>
      <c r="E48" s="16">
        <f>Lignin!W48</f>
        <v>0</v>
      </c>
      <c r="F48" s="16">
        <f>'Structural Sugars'!V55</f>
        <v>0</v>
      </c>
      <c r="G48" s="16">
        <f>'Structural Sugars'!X55</f>
        <v>0</v>
      </c>
      <c r="H48" s="16">
        <f>'Structural Sugars'!Z55</f>
        <v>0</v>
      </c>
      <c r="I48" s="16">
        <f>'Structural Sugars'!AB55</f>
        <v>0</v>
      </c>
      <c r="J48" s="16">
        <f>'Structural Sugars'!AD55</f>
        <v>0</v>
      </c>
      <c r="K48" s="16">
        <f>'Uronic Acid'!H49</f>
        <v>0</v>
      </c>
      <c r="L48" s="16">
        <f>Acetate!I49</f>
        <v>0</v>
      </c>
    </row>
    <row r="49" spans="1:12" ht="12">
      <c r="A49" s="1" t="str">
        <f>'TRB Record'!A49</f>
        <v>replicate 24</v>
      </c>
      <c r="B49" s="6">
        <f>'TRB Record'!C49</f>
        <v>0</v>
      </c>
      <c r="C49" s="16">
        <f>Ash!J49</f>
        <v>0</v>
      </c>
      <c r="D49" s="16">
        <f>Protein!F50</f>
        <v>0</v>
      </c>
      <c r="E49" s="16">
        <f>Lignin!W49</f>
        <v>0</v>
      </c>
      <c r="F49" s="16">
        <f>'Structural Sugars'!V56</f>
        <v>0</v>
      </c>
      <c r="G49" s="16">
        <f>'Structural Sugars'!X56</f>
        <v>0</v>
      </c>
      <c r="H49" s="16">
        <f>'Structural Sugars'!Z56</f>
        <v>0</v>
      </c>
      <c r="I49" s="16">
        <f>'Structural Sugars'!AB56</f>
        <v>0</v>
      </c>
      <c r="J49" s="16">
        <f>'Structural Sugars'!AD56</f>
        <v>0</v>
      </c>
      <c r="K49" s="16">
        <f>'Uronic Acid'!H50</f>
        <v>0</v>
      </c>
      <c r="L49" s="16">
        <f>Acetate!I50</f>
        <v>0</v>
      </c>
    </row>
    <row r="50" spans="1:12" ht="12">
      <c r="A50" s="1">
        <f>'TRB Record'!A50</f>
        <v>25</v>
      </c>
      <c r="B50" s="6">
        <f>'TRB Record'!C50</f>
        <v>0</v>
      </c>
      <c r="C50" s="16">
        <f>Ash!J50</f>
        <v>0</v>
      </c>
      <c r="D50" s="16">
        <f>Protein!F51</f>
        <v>0</v>
      </c>
      <c r="E50" s="16">
        <f>Lignin!W50</f>
        <v>0</v>
      </c>
      <c r="F50" s="16">
        <f>'Structural Sugars'!V57</f>
        <v>0</v>
      </c>
      <c r="G50" s="16">
        <f>'Structural Sugars'!X57</f>
        <v>0</v>
      </c>
      <c r="H50" s="16">
        <f>'Structural Sugars'!Z57</f>
        <v>0</v>
      </c>
      <c r="I50" s="16">
        <f>'Structural Sugars'!AB57</f>
        <v>0</v>
      </c>
      <c r="J50" s="16">
        <f>'Structural Sugars'!AD57</f>
        <v>0</v>
      </c>
      <c r="K50" s="16">
        <f>'Uronic Acid'!H51</f>
        <v>0</v>
      </c>
      <c r="L50" s="16">
        <f>Acetate!I51</f>
        <v>0</v>
      </c>
    </row>
    <row r="51" spans="1:12" ht="12">
      <c r="A51" s="1" t="str">
        <f>'TRB Record'!A51</f>
        <v>replicate 25</v>
      </c>
      <c r="B51" s="6">
        <f>'TRB Record'!C51</f>
        <v>0</v>
      </c>
      <c r="C51" s="16">
        <f>Ash!J51</f>
        <v>0</v>
      </c>
      <c r="D51" s="16">
        <f>Protein!F52</f>
        <v>0</v>
      </c>
      <c r="E51" s="16">
        <f>Lignin!W51</f>
        <v>0</v>
      </c>
      <c r="F51" s="16">
        <f>'Structural Sugars'!V58</f>
        <v>0</v>
      </c>
      <c r="G51" s="16">
        <f>'Structural Sugars'!X58</f>
        <v>0</v>
      </c>
      <c r="H51" s="16">
        <f>'Structural Sugars'!Z58</f>
        <v>0</v>
      </c>
      <c r="I51" s="16">
        <f>'Structural Sugars'!AB58</f>
        <v>0</v>
      </c>
      <c r="J51" s="16">
        <f>'Structural Sugars'!AD58</f>
        <v>0</v>
      </c>
      <c r="K51" s="16">
        <f>'Uronic Acid'!H52</f>
        <v>0</v>
      </c>
      <c r="L51" s="16">
        <f>Acetate!I52</f>
        <v>0</v>
      </c>
    </row>
    <row r="52" spans="1:12" ht="12">
      <c r="A52" s="1">
        <f>'TRB Record'!A52</f>
        <v>26</v>
      </c>
      <c r="B52" s="6">
        <f>'TRB Record'!C52</f>
        <v>0</v>
      </c>
      <c r="C52" s="16">
        <f>Ash!J52</f>
        <v>0</v>
      </c>
      <c r="D52" s="16">
        <f>Protein!F53</f>
        <v>0</v>
      </c>
      <c r="E52" s="16">
        <f>Lignin!W52</f>
        <v>0</v>
      </c>
      <c r="F52" s="16">
        <f>'Structural Sugars'!V59</f>
        <v>0</v>
      </c>
      <c r="G52" s="16">
        <f>'Structural Sugars'!X59</f>
        <v>0</v>
      </c>
      <c r="H52" s="16">
        <f>'Structural Sugars'!Z59</f>
        <v>0</v>
      </c>
      <c r="I52" s="16">
        <f>'Structural Sugars'!AB59</f>
        <v>0</v>
      </c>
      <c r="J52" s="16">
        <f>'Structural Sugars'!AD59</f>
        <v>0</v>
      </c>
      <c r="K52" s="16">
        <f>'Uronic Acid'!H53</f>
        <v>0</v>
      </c>
      <c r="L52" s="16">
        <f>Acetate!I53</f>
        <v>0</v>
      </c>
    </row>
    <row r="53" spans="1:12" ht="12">
      <c r="A53" s="1" t="str">
        <f>'TRB Record'!A53</f>
        <v>replicate 26</v>
      </c>
      <c r="B53" s="6">
        <f>'TRB Record'!C53</f>
        <v>0</v>
      </c>
      <c r="C53" s="16">
        <f>Ash!J53</f>
        <v>0</v>
      </c>
      <c r="D53" s="16">
        <f>Protein!F54</f>
        <v>0</v>
      </c>
      <c r="E53" s="16">
        <f>Lignin!W53</f>
        <v>0</v>
      </c>
      <c r="F53" s="16">
        <f>'Structural Sugars'!V60</f>
        <v>0</v>
      </c>
      <c r="G53" s="16">
        <f>'Structural Sugars'!X60</f>
        <v>0</v>
      </c>
      <c r="H53" s="16">
        <f>'Structural Sugars'!Z60</f>
        <v>0</v>
      </c>
      <c r="I53" s="16">
        <f>'Structural Sugars'!AB60</f>
        <v>0</v>
      </c>
      <c r="J53" s="16">
        <f>'Structural Sugars'!AD60</f>
        <v>0</v>
      </c>
      <c r="K53" s="16">
        <f>'Uronic Acid'!H54</f>
        <v>0</v>
      </c>
      <c r="L53" s="16">
        <f>Acetate!I54</f>
        <v>0</v>
      </c>
    </row>
    <row r="54" spans="1:12" ht="12">
      <c r="A54" s="1">
        <f>'TRB Record'!A54</f>
        <v>27</v>
      </c>
      <c r="B54" s="6">
        <f>'TRB Record'!C54</f>
        <v>0</v>
      </c>
      <c r="C54" s="16">
        <f>Ash!J54</f>
        <v>0</v>
      </c>
      <c r="D54" s="16">
        <f>Protein!F55</f>
        <v>0</v>
      </c>
      <c r="E54" s="16">
        <f>Lignin!W54</f>
        <v>0</v>
      </c>
      <c r="F54" s="16">
        <f>'Structural Sugars'!V61</f>
        <v>0</v>
      </c>
      <c r="G54" s="16">
        <f>'Structural Sugars'!X61</f>
        <v>0</v>
      </c>
      <c r="H54" s="16">
        <f>'Structural Sugars'!Z61</f>
        <v>0</v>
      </c>
      <c r="I54" s="16">
        <f>'Structural Sugars'!AB61</f>
        <v>0</v>
      </c>
      <c r="J54" s="16">
        <f>'Structural Sugars'!AD61</f>
        <v>0</v>
      </c>
      <c r="K54" s="16">
        <f>'Uronic Acid'!H55</f>
        <v>0</v>
      </c>
      <c r="L54" s="16">
        <f>Acetate!I55</f>
        <v>0</v>
      </c>
    </row>
    <row r="55" spans="1:12" ht="12">
      <c r="A55" s="1" t="str">
        <f>'TRB Record'!A55</f>
        <v>replicate 27</v>
      </c>
      <c r="B55" s="6">
        <f>'TRB Record'!C55</f>
        <v>0</v>
      </c>
      <c r="C55" s="16">
        <f>Ash!J55</f>
        <v>0</v>
      </c>
      <c r="D55" s="16">
        <f>Protein!F56</f>
        <v>0</v>
      </c>
      <c r="E55" s="16">
        <f>Lignin!W55</f>
        <v>0</v>
      </c>
      <c r="F55" s="16">
        <f>'Structural Sugars'!V62</f>
        <v>0</v>
      </c>
      <c r="G55" s="16">
        <f>'Structural Sugars'!X62</f>
        <v>0</v>
      </c>
      <c r="H55" s="16">
        <f>'Structural Sugars'!Z62</f>
        <v>0</v>
      </c>
      <c r="I55" s="16">
        <f>'Structural Sugars'!AB62</f>
        <v>0</v>
      </c>
      <c r="J55" s="16">
        <f>'Structural Sugars'!AD62</f>
        <v>0</v>
      </c>
      <c r="K55" s="16">
        <f>'Uronic Acid'!H56</f>
        <v>0</v>
      </c>
      <c r="L55" s="16">
        <f>Acetate!I56</f>
        <v>0</v>
      </c>
    </row>
    <row r="56" spans="1:12" ht="12">
      <c r="A56" s="1">
        <f>'TRB Record'!A56</f>
        <v>28</v>
      </c>
      <c r="B56" s="6">
        <f>'TRB Record'!C56</f>
        <v>0</v>
      </c>
      <c r="C56" s="16">
        <f>Ash!J56</f>
        <v>0</v>
      </c>
      <c r="D56" s="16">
        <f>Protein!F57</f>
        <v>0</v>
      </c>
      <c r="E56" s="16">
        <f>Lignin!W56</f>
        <v>0</v>
      </c>
      <c r="F56" s="16">
        <f>'Structural Sugars'!V63</f>
        <v>0</v>
      </c>
      <c r="G56" s="16">
        <f>'Structural Sugars'!X63</f>
        <v>0</v>
      </c>
      <c r="H56" s="16">
        <f>'Structural Sugars'!Z63</f>
        <v>0</v>
      </c>
      <c r="I56" s="16">
        <f>'Structural Sugars'!AB63</f>
        <v>0</v>
      </c>
      <c r="J56" s="16">
        <f>'Structural Sugars'!AD63</f>
        <v>0</v>
      </c>
      <c r="K56" s="16">
        <f>'Uronic Acid'!H57</f>
        <v>0</v>
      </c>
      <c r="L56" s="16">
        <f>Acetate!I57</f>
        <v>0</v>
      </c>
    </row>
    <row r="57" spans="1:12" ht="12">
      <c r="A57" s="1" t="str">
        <f>'TRB Record'!A57</f>
        <v>replicate 28</v>
      </c>
      <c r="B57" s="6">
        <f>'TRB Record'!C57</f>
        <v>0</v>
      </c>
      <c r="C57" s="16">
        <f>Ash!J57</f>
        <v>0</v>
      </c>
      <c r="D57" s="16">
        <f>Protein!F58</f>
        <v>0</v>
      </c>
      <c r="E57" s="16">
        <f>Lignin!W57</f>
        <v>0</v>
      </c>
      <c r="F57" s="16">
        <f>'Structural Sugars'!V64</f>
        <v>0</v>
      </c>
      <c r="G57" s="16">
        <f>'Structural Sugars'!X64</f>
        <v>0</v>
      </c>
      <c r="H57" s="16">
        <f>'Structural Sugars'!Z64</f>
        <v>0</v>
      </c>
      <c r="I57" s="16">
        <f>'Structural Sugars'!AB64</f>
        <v>0</v>
      </c>
      <c r="J57" s="16">
        <f>'Structural Sugars'!AD64</f>
        <v>0</v>
      </c>
      <c r="K57" s="16">
        <f>'Uronic Acid'!H58</f>
        <v>0</v>
      </c>
      <c r="L57" s="16">
        <f>Acetate!I58</f>
        <v>0</v>
      </c>
    </row>
    <row r="58" spans="1:12" ht="12">
      <c r="A58" s="1">
        <f>'TRB Record'!A58</f>
        <v>29</v>
      </c>
      <c r="B58" s="6">
        <f>'TRB Record'!C58</f>
        <v>0</v>
      </c>
      <c r="C58" s="16">
        <f>Ash!J58</f>
        <v>0</v>
      </c>
      <c r="D58" s="16">
        <f>Protein!F59</f>
        <v>0</v>
      </c>
      <c r="E58" s="16">
        <f>Lignin!W58</f>
        <v>0</v>
      </c>
      <c r="F58" s="16">
        <f>'Structural Sugars'!V65</f>
        <v>0</v>
      </c>
      <c r="G58" s="16">
        <f>'Structural Sugars'!X65</f>
        <v>0</v>
      </c>
      <c r="H58" s="16">
        <f>'Structural Sugars'!Z65</f>
        <v>0</v>
      </c>
      <c r="I58" s="16">
        <f>'Structural Sugars'!AB65</f>
        <v>0</v>
      </c>
      <c r="J58" s="16">
        <f>'Structural Sugars'!AD65</f>
        <v>0</v>
      </c>
      <c r="K58" s="16">
        <f>'Uronic Acid'!H59</f>
        <v>0</v>
      </c>
      <c r="L58" s="16">
        <f>Acetate!I59</f>
        <v>0</v>
      </c>
    </row>
    <row r="59" spans="1:12" ht="12">
      <c r="A59" s="1" t="str">
        <f>'TRB Record'!A59</f>
        <v>replicate 29</v>
      </c>
      <c r="B59" s="6">
        <f>'TRB Record'!C59</f>
        <v>0</v>
      </c>
      <c r="C59" s="16">
        <f>Ash!J59</f>
        <v>0</v>
      </c>
      <c r="D59" s="16">
        <f>Protein!F60</f>
        <v>0</v>
      </c>
      <c r="E59" s="16">
        <f>Lignin!W59</f>
        <v>0</v>
      </c>
      <c r="F59" s="16">
        <f>'Structural Sugars'!V66</f>
        <v>0</v>
      </c>
      <c r="G59" s="16">
        <f>'Structural Sugars'!X66</f>
        <v>0</v>
      </c>
      <c r="H59" s="16">
        <f>'Structural Sugars'!Z66</f>
        <v>0</v>
      </c>
      <c r="I59" s="16">
        <f>'Structural Sugars'!AB66</f>
        <v>0</v>
      </c>
      <c r="J59" s="16">
        <f>'Structural Sugars'!AD66</f>
        <v>0</v>
      </c>
      <c r="K59" s="16">
        <f>'Uronic Acid'!H60</f>
        <v>0</v>
      </c>
      <c r="L59" s="16">
        <f>Acetate!I60</f>
        <v>0</v>
      </c>
    </row>
    <row r="60" spans="1:12" ht="12">
      <c r="A60" s="1">
        <f>'TRB Record'!A60</f>
        <v>30</v>
      </c>
      <c r="B60" s="6">
        <f>'TRB Record'!C60</f>
        <v>0</v>
      </c>
      <c r="C60" s="16">
        <f>Ash!J60</f>
        <v>0</v>
      </c>
      <c r="D60" s="16">
        <f>Protein!F61</f>
        <v>0</v>
      </c>
      <c r="E60" s="16">
        <f>Lignin!W60</f>
        <v>0</v>
      </c>
      <c r="F60" s="16">
        <f>'Structural Sugars'!V67</f>
        <v>0</v>
      </c>
      <c r="G60" s="16">
        <f>'Structural Sugars'!X67</f>
        <v>0</v>
      </c>
      <c r="H60" s="16">
        <f>'Structural Sugars'!Z67</f>
        <v>0</v>
      </c>
      <c r="I60" s="16">
        <f>'Structural Sugars'!AB67</f>
        <v>0</v>
      </c>
      <c r="J60" s="16">
        <f>'Structural Sugars'!AD67</f>
        <v>0</v>
      </c>
      <c r="K60" s="16">
        <f>'Uronic Acid'!H61</f>
        <v>0</v>
      </c>
      <c r="L60" s="16">
        <f>Acetate!I61</f>
        <v>0</v>
      </c>
    </row>
    <row r="61" spans="1:12" ht="12">
      <c r="A61" s="1" t="str">
        <f>'TRB Record'!A61</f>
        <v>replicate 30</v>
      </c>
      <c r="B61" s="6">
        <f>'TRB Record'!C61</f>
        <v>0</v>
      </c>
      <c r="C61" s="16">
        <f>Ash!J61</f>
        <v>0</v>
      </c>
      <c r="D61" s="16">
        <f>Protein!F62</f>
        <v>0</v>
      </c>
      <c r="E61" s="16">
        <f>Lignin!W61</f>
        <v>0</v>
      </c>
      <c r="F61" s="16">
        <f>'Structural Sugars'!V68</f>
        <v>0</v>
      </c>
      <c r="G61" s="16">
        <f>'Structural Sugars'!X68</f>
        <v>0</v>
      </c>
      <c r="H61" s="16">
        <f>'Structural Sugars'!Z68</f>
        <v>0</v>
      </c>
      <c r="I61" s="16">
        <f>'Structural Sugars'!AB68</f>
        <v>0</v>
      </c>
      <c r="J61" s="16">
        <f>'Structural Sugars'!AD68</f>
        <v>0</v>
      </c>
      <c r="K61" s="16">
        <f>'Uronic Acid'!H62</f>
        <v>0</v>
      </c>
      <c r="L61" s="16">
        <f>Acetate!I62</f>
        <v>0</v>
      </c>
    </row>
  </sheetData>
  <sheetProtection sheet="1" objects="1" scenarios="1"/>
  <printOptions/>
  <pageMargins left="0.75" right="0.75" top="1" bottom="1" header="0.5" footer="0.5"/>
  <pageSetup orientation="portrait" paperSize="9"/>
  <legacyDrawing r:id="rId2"/>
</worksheet>
</file>

<file path=xl/worksheets/sheet12.xml><?xml version="1.0" encoding="utf-8"?>
<worksheet xmlns="http://schemas.openxmlformats.org/spreadsheetml/2006/main" xmlns:r="http://schemas.openxmlformats.org/officeDocument/2006/relationships">
  <dimension ref="A1:N36"/>
  <sheetViews>
    <sheetView zoomScalePageLayoutView="0" workbookViewId="0" topLeftCell="A1">
      <selection activeCell="C38" sqref="C38"/>
    </sheetView>
  </sheetViews>
  <sheetFormatPr defaultColWidth="11.421875" defaultRowHeight="12.75"/>
  <cols>
    <col min="1" max="1" width="10.8515625" style="1" customWidth="1"/>
    <col min="2" max="2" width="16.421875" style="6" customWidth="1"/>
    <col min="3" max="4" width="6.7109375" style="3" customWidth="1"/>
    <col min="5" max="13" width="6.7109375" style="1" customWidth="1"/>
    <col min="14" max="14" width="7.7109375" style="1" customWidth="1"/>
    <col min="15" max="16384" width="11.421875" style="5" customWidth="1"/>
  </cols>
  <sheetData>
    <row r="1" spans="1:14" s="22" customFormat="1" ht="64.5" customHeight="1">
      <c r="A1" s="24" t="s">
        <v>0</v>
      </c>
      <c r="B1" s="23" t="s">
        <v>1</v>
      </c>
      <c r="C1" s="24" t="s">
        <v>48</v>
      </c>
      <c r="D1" s="24" t="s">
        <v>115</v>
      </c>
      <c r="E1" s="24" t="s">
        <v>116</v>
      </c>
      <c r="F1" s="31" t="s">
        <v>144</v>
      </c>
      <c r="G1" s="24" t="s">
        <v>117</v>
      </c>
      <c r="H1" s="58" t="s">
        <v>146</v>
      </c>
      <c r="I1" s="24" t="s">
        <v>119</v>
      </c>
      <c r="J1" s="24" t="s">
        <v>120</v>
      </c>
      <c r="K1" s="24" t="s">
        <v>121</v>
      </c>
      <c r="L1" s="24" t="s">
        <v>124</v>
      </c>
      <c r="M1" s="24" t="s">
        <v>125</v>
      </c>
      <c r="N1" s="24" t="s">
        <v>126</v>
      </c>
    </row>
    <row r="2" spans="1:14" ht="12">
      <c r="A2" s="1">
        <v>1</v>
      </c>
      <c r="B2" s="6">
        <f>'TRB Record'!C2</f>
        <v>0</v>
      </c>
      <c r="C2" s="16">
        <f>AVERAGE((INDEX('Duplicate MC values'!C$2:C$61,ROW()*2-2,,1),INDEX('Duplicate MC values'!C$2:C$61,ROW()*2-3,,1)))</f>
        <v>0</v>
      </c>
      <c r="D2" s="16">
        <f>AVERAGE((INDEX('Duplicate MC values'!D$2:D$61,ROW()*2-2,,1),INDEX('Duplicate MC values'!D$2:D$61,ROW()*2-3,,1)))</f>
        <v>0</v>
      </c>
      <c r="E2" s="16">
        <f>AVERAGE((INDEX('Duplicate MC values'!E$2:E$61,ROW()*2-2,,1),INDEX('Duplicate MC values'!E$2:E$61,ROW()*2-3,,1)))</f>
        <v>0</v>
      </c>
      <c r="F2" s="16" t="str">
        <f>IF(D2=0,"No","Yes")</f>
        <v>No</v>
      </c>
      <c r="G2" s="16">
        <f>AVERAGE((INDEX('Duplicate MC values'!F$2:F$61,ROW()*2-2,,1),INDEX('Duplicate MC values'!F$2:F$61,ROW()*2-3,,1)))</f>
        <v>0</v>
      </c>
      <c r="H2" s="16">
        <f>AVERAGE((INDEX('Duplicate MC values'!G$2:G$61,ROW()*2-2,,1),INDEX('Duplicate MC values'!G$2:G$61,ROW()*2-3,,1)))</f>
        <v>0</v>
      </c>
      <c r="I2" s="16">
        <f>AVERAGE((INDEX('Duplicate MC values'!H$2:H$61,ROW()*2-2,,1),INDEX('Duplicate MC values'!H$2:H$61,ROW()*2-3,,1)))</f>
        <v>0</v>
      </c>
      <c r="J2" s="16">
        <f>AVERAGE((INDEX('Duplicate MC values'!I$2:I$61,ROW()*2-2,,1),INDEX('Duplicate MC values'!I$2:I$61,ROW()*2-3,,1)))</f>
        <v>0</v>
      </c>
      <c r="K2" s="16">
        <f>AVERAGE((INDEX('Duplicate MC values'!J$2:J$61,ROW()*2-2,,1),INDEX('Duplicate MC values'!J$2:J$61,ROW()*2-3,,1)))</f>
        <v>0</v>
      </c>
      <c r="L2" s="16">
        <f>AVERAGE((INDEX('Duplicate MC values'!K$2:K$61,ROW()*2-2,,1),INDEX('Duplicate MC values'!K$2:K$61,ROW()*2-3,,1)))</f>
        <v>0</v>
      </c>
      <c r="M2" s="16">
        <f>AVERAGE((INDEX('Duplicate MC values'!L$2:L$61,ROW()*2-2,,1),INDEX('Duplicate MC values'!L$2:L$61,ROW()*2-3,,1)))</f>
        <v>0</v>
      </c>
      <c r="N2" s="16">
        <f aca="true" t="shared" si="0" ref="N2:N31">SUM(C2:M2)</f>
        <v>0</v>
      </c>
    </row>
    <row r="3" spans="1:14" ht="12">
      <c r="A3" s="1">
        <v>2</v>
      </c>
      <c r="B3" s="6">
        <f>'TRB Record'!C4</f>
        <v>0</v>
      </c>
      <c r="C3" s="16">
        <f>AVERAGE((INDEX('Duplicate MC values'!C$2:C$61,ROW()*2-2,,1),INDEX('Duplicate MC values'!C$2:C$61,ROW()*2-3,,1)))</f>
        <v>0</v>
      </c>
      <c r="D3" s="16">
        <f>AVERAGE((INDEX('Duplicate MC values'!D$2:D$61,ROW()*2-2,,1),INDEX('Duplicate MC values'!D$2:D$61,ROW()*2-3,,1)))</f>
        <v>0</v>
      </c>
      <c r="E3" s="16">
        <f>AVERAGE((INDEX('Duplicate MC values'!E$2:E$61,ROW()*2-2,,1),INDEX('Duplicate MC values'!E$2:E$61,ROW()*2-3,,1)))</f>
        <v>0</v>
      </c>
      <c r="F3" s="16" t="str">
        <f aca="true" t="shared" si="1" ref="F3:F31">IF(D3=0,"No","Yes")</f>
        <v>No</v>
      </c>
      <c r="G3" s="16">
        <f>AVERAGE((INDEX('Duplicate MC values'!F$2:F$61,ROW()*2-2,,1),INDEX('Duplicate MC values'!F$2:F$61,ROW()*2-3,,1)))</f>
        <v>0</v>
      </c>
      <c r="H3" s="16">
        <f>AVERAGE((INDEX('Duplicate MC values'!G$2:G$61,ROW()*2-2,,1),INDEX('Duplicate MC values'!G$2:G$61,ROW()*2-3,,1)))</f>
        <v>0</v>
      </c>
      <c r="I3" s="16">
        <f>AVERAGE((INDEX('Duplicate MC values'!H$2:H$61,ROW()*2-2,,1),INDEX('Duplicate MC values'!H$2:H$61,ROW()*2-3,,1)))</f>
        <v>0</v>
      </c>
      <c r="J3" s="16">
        <f>AVERAGE((INDEX('Duplicate MC values'!I$2:I$61,ROW()*2-2,,1),INDEX('Duplicate MC values'!I$2:I$61,ROW()*2-3,,1)))</f>
        <v>0</v>
      </c>
      <c r="K3" s="16">
        <f>AVERAGE((INDEX('Duplicate MC values'!J$2:J$61,ROW()*2-2,,1),INDEX('Duplicate MC values'!J$2:J$61,ROW()*2-3,,1)))</f>
        <v>0</v>
      </c>
      <c r="L3" s="16">
        <f>AVERAGE((INDEX('Duplicate MC values'!K$2:K$61,ROW()*2-2,,1),INDEX('Duplicate MC values'!K$2:K$61,ROW()*2-3,,1)))</f>
        <v>0</v>
      </c>
      <c r="M3" s="16">
        <f>AVERAGE((INDEX('Duplicate MC values'!L$2:L$61,ROW()*2-2,,1),INDEX('Duplicate MC values'!L$2:L$61,ROW()*2-3,,1)))</f>
        <v>0</v>
      </c>
      <c r="N3" s="16">
        <f t="shared" si="0"/>
        <v>0</v>
      </c>
    </row>
    <row r="4" spans="1:14" ht="12">
      <c r="A4" s="1">
        <v>3</v>
      </c>
      <c r="B4" s="6">
        <f>'TRB Record'!C6</f>
        <v>0</v>
      </c>
      <c r="C4" s="16">
        <f>AVERAGE((INDEX('Duplicate MC values'!C$2:C$61,ROW()*2-2,,1),INDEX('Duplicate MC values'!C$2:C$61,ROW()*2-3,,1)))</f>
        <v>0</v>
      </c>
      <c r="D4" s="16">
        <f>AVERAGE((INDEX('Duplicate MC values'!D$2:D$61,ROW()*2-2,,1),INDEX('Duplicate MC values'!D$2:D$61,ROW()*2-3,,1)))</f>
        <v>0</v>
      </c>
      <c r="E4" s="16">
        <f>AVERAGE((INDEX('Duplicate MC values'!E$2:E$61,ROW()*2-2,,1),INDEX('Duplicate MC values'!E$2:E$61,ROW()*2-3,,1)))</f>
        <v>0</v>
      </c>
      <c r="F4" s="16" t="str">
        <f t="shared" si="1"/>
        <v>No</v>
      </c>
      <c r="G4" s="16">
        <f>AVERAGE((INDEX('Duplicate MC values'!F$2:F$61,ROW()*2-2,,1),INDEX('Duplicate MC values'!F$2:F$61,ROW()*2-3,,1)))</f>
        <v>0</v>
      </c>
      <c r="H4" s="16">
        <f>AVERAGE((INDEX('Duplicate MC values'!G$2:G$61,ROW()*2-2,,1),INDEX('Duplicate MC values'!G$2:G$61,ROW()*2-3,,1)))</f>
        <v>0</v>
      </c>
      <c r="I4" s="16">
        <f>AVERAGE((INDEX('Duplicate MC values'!H$2:H$61,ROW()*2-2,,1),INDEX('Duplicate MC values'!H$2:H$61,ROW()*2-3,,1)))</f>
        <v>0</v>
      </c>
      <c r="J4" s="16">
        <f>AVERAGE((INDEX('Duplicate MC values'!I$2:I$61,ROW()*2-2,,1),INDEX('Duplicate MC values'!I$2:I$61,ROW()*2-3,,1)))</f>
        <v>0</v>
      </c>
      <c r="K4" s="16">
        <f>AVERAGE((INDEX('Duplicate MC values'!J$2:J$61,ROW()*2-2,,1),INDEX('Duplicate MC values'!J$2:J$61,ROW()*2-3,,1)))</f>
        <v>0</v>
      </c>
      <c r="L4" s="16">
        <f>AVERAGE((INDEX('Duplicate MC values'!K$2:K$61,ROW()*2-2,,1),INDEX('Duplicate MC values'!K$2:K$61,ROW()*2-3,,1)))</f>
        <v>0</v>
      </c>
      <c r="M4" s="16">
        <f>AVERAGE((INDEX('Duplicate MC values'!L$2:L$61,ROW()*2-2,,1),INDEX('Duplicate MC values'!L$2:L$61,ROW()*2-3,,1)))</f>
        <v>0</v>
      </c>
      <c r="N4" s="16">
        <f t="shared" si="0"/>
        <v>0</v>
      </c>
    </row>
    <row r="5" spans="1:14" ht="12">
      <c r="A5" s="1">
        <v>4</v>
      </c>
      <c r="B5" s="6">
        <f>'TRB Record'!C8</f>
        <v>0</v>
      </c>
      <c r="C5" s="16">
        <f>AVERAGE((INDEX('Duplicate MC values'!C$2:C$61,ROW()*2-2,,1),INDEX('Duplicate MC values'!C$2:C$61,ROW()*2-3,,1)))</f>
        <v>0</v>
      </c>
      <c r="D5" s="16">
        <f>AVERAGE((INDEX('Duplicate MC values'!D$2:D$61,ROW()*2-2,,1),INDEX('Duplicate MC values'!D$2:D$61,ROW()*2-3,,1)))</f>
        <v>0</v>
      </c>
      <c r="E5" s="16">
        <f>AVERAGE((INDEX('Duplicate MC values'!E$2:E$61,ROW()*2-2,,1),INDEX('Duplicate MC values'!E$2:E$61,ROW()*2-3,,1)))</f>
        <v>0</v>
      </c>
      <c r="F5" s="16" t="str">
        <f t="shared" si="1"/>
        <v>No</v>
      </c>
      <c r="G5" s="16">
        <f>AVERAGE((INDEX('Duplicate MC values'!F$2:F$61,ROW()*2-2,,1),INDEX('Duplicate MC values'!F$2:F$61,ROW()*2-3,,1)))</f>
        <v>0</v>
      </c>
      <c r="H5" s="16">
        <f>AVERAGE((INDEX('Duplicate MC values'!G$2:G$61,ROW()*2-2,,1),INDEX('Duplicate MC values'!G$2:G$61,ROW()*2-3,,1)))</f>
        <v>0</v>
      </c>
      <c r="I5" s="16">
        <f>AVERAGE((INDEX('Duplicate MC values'!H$2:H$61,ROW()*2-2,,1),INDEX('Duplicate MC values'!H$2:H$61,ROW()*2-3,,1)))</f>
        <v>0</v>
      </c>
      <c r="J5" s="16">
        <f>AVERAGE((INDEX('Duplicate MC values'!I$2:I$61,ROW()*2-2,,1),INDEX('Duplicate MC values'!I$2:I$61,ROW()*2-3,,1)))</f>
        <v>0</v>
      </c>
      <c r="K5" s="16">
        <f>AVERAGE((INDEX('Duplicate MC values'!J$2:J$61,ROW()*2-2,,1),INDEX('Duplicate MC values'!J$2:J$61,ROW()*2-3,,1)))</f>
        <v>0</v>
      </c>
      <c r="L5" s="16">
        <f>AVERAGE((INDEX('Duplicate MC values'!K$2:K$61,ROW()*2-2,,1),INDEX('Duplicate MC values'!K$2:K$61,ROW()*2-3,,1)))</f>
        <v>0</v>
      </c>
      <c r="M5" s="16">
        <f>AVERAGE((INDEX('Duplicate MC values'!L$2:L$61,ROW()*2-2,,1),INDEX('Duplicate MC values'!L$2:L$61,ROW()*2-3,,1)))</f>
        <v>0</v>
      </c>
      <c r="N5" s="16">
        <f t="shared" si="0"/>
        <v>0</v>
      </c>
    </row>
    <row r="6" spans="1:14" ht="12">
      <c r="A6" s="1">
        <v>5</v>
      </c>
      <c r="B6" s="6">
        <f>'TRB Record'!C10</f>
        <v>0</v>
      </c>
      <c r="C6" s="16">
        <f>AVERAGE((INDEX('Duplicate MC values'!C$2:C$61,ROW()*2-2,,1),INDEX('Duplicate MC values'!C$2:C$61,ROW()*2-3,,1)))</f>
        <v>0</v>
      </c>
      <c r="D6" s="16">
        <f>AVERAGE((INDEX('Duplicate MC values'!D$2:D$61,ROW()*2-2,,1),INDEX('Duplicate MC values'!D$2:D$61,ROW()*2-3,,1)))</f>
        <v>0</v>
      </c>
      <c r="E6" s="16">
        <f>AVERAGE((INDEX('Duplicate MC values'!E$2:E$61,ROW()*2-2,,1),INDEX('Duplicate MC values'!E$2:E$61,ROW()*2-3,,1)))</f>
        <v>0</v>
      </c>
      <c r="F6" s="16" t="str">
        <f t="shared" si="1"/>
        <v>No</v>
      </c>
      <c r="G6" s="16">
        <f>AVERAGE((INDEX('Duplicate MC values'!F$2:F$61,ROW()*2-2,,1),INDEX('Duplicate MC values'!F$2:F$61,ROW()*2-3,,1)))</f>
        <v>0</v>
      </c>
      <c r="H6" s="16">
        <f>AVERAGE((INDEX('Duplicate MC values'!G$2:G$61,ROW()*2-2,,1),INDEX('Duplicate MC values'!G$2:G$61,ROW()*2-3,,1)))</f>
        <v>0</v>
      </c>
      <c r="I6" s="16">
        <f>AVERAGE((INDEX('Duplicate MC values'!H$2:H$61,ROW()*2-2,,1),INDEX('Duplicate MC values'!H$2:H$61,ROW()*2-3,,1)))</f>
        <v>0</v>
      </c>
      <c r="J6" s="16">
        <f>AVERAGE((INDEX('Duplicate MC values'!I$2:I$61,ROW()*2-2,,1),INDEX('Duplicate MC values'!I$2:I$61,ROW()*2-3,,1)))</f>
        <v>0</v>
      </c>
      <c r="K6" s="16">
        <f>AVERAGE((INDEX('Duplicate MC values'!J$2:J$61,ROW()*2-2,,1),INDEX('Duplicate MC values'!J$2:J$61,ROW()*2-3,,1)))</f>
        <v>0</v>
      </c>
      <c r="L6" s="16">
        <f>AVERAGE((INDEX('Duplicate MC values'!K$2:K$61,ROW()*2-2,,1),INDEX('Duplicate MC values'!K$2:K$61,ROW()*2-3,,1)))</f>
        <v>0</v>
      </c>
      <c r="M6" s="16">
        <f>AVERAGE((INDEX('Duplicate MC values'!L$2:L$61,ROW()*2-2,,1),INDEX('Duplicate MC values'!L$2:L$61,ROW()*2-3,,1)))</f>
        <v>0</v>
      </c>
      <c r="N6" s="16">
        <f t="shared" si="0"/>
        <v>0</v>
      </c>
    </row>
    <row r="7" spans="1:14" ht="12">
      <c r="A7" s="1">
        <v>6</v>
      </c>
      <c r="B7" s="6">
        <f>'TRB Record'!C12</f>
        <v>0</v>
      </c>
      <c r="C7" s="16">
        <f>AVERAGE((INDEX('Duplicate MC values'!C$2:C$61,ROW()*2-2,,1),INDEX('Duplicate MC values'!C$2:C$61,ROW()*2-3,,1)))</f>
        <v>0</v>
      </c>
      <c r="D7" s="16">
        <f>AVERAGE((INDEX('Duplicate MC values'!D$2:D$61,ROW()*2-2,,1),INDEX('Duplicate MC values'!D$2:D$61,ROW()*2-3,,1)))</f>
        <v>0</v>
      </c>
      <c r="E7" s="16">
        <f>AVERAGE((INDEX('Duplicate MC values'!E$2:E$61,ROW()*2-2,,1),INDEX('Duplicate MC values'!E$2:E$61,ROW()*2-3,,1)))</f>
        <v>0</v>
      </c>
      <c r="F7" s="16" t="str">
        <f t="shared" si="1"/>
        <v>No</v>
      </c>
      <c r="G7" s="16">
        <f>AVERAGE((INDEX('Duplicate MC values'!F$2:F$61,ROW()*2-2,,1),INDEX('Duplicate MC values'!F$2:F$61,ROW()*2-3,,1)))</f>
        <v>0</v>
      </c>
      <c r="H7" s="16">
        <f>AVERAGE((INDEX('Duplicate MC values'!G$2:G$61,ROW()*2-2,,1),INDEX('Duplicate MC values'!G$2:G$61,ROW()*2-3,,1)))</f>
        <v>0</v>
      </c>
      <c r="I7" s="16">
        <f>AVERAGE((INDEX('Duplicate MC values'!H$2:H$61,ROW()*2-2,,1),INDEX('Duplicate MC values'!H$2:H$61,ROW()*2-3,,1)))</f>
        <v>0</v>
      </c>
      <c r="J7" s="16">
        <f>AVERAGE((INDEX('Duplicate MC values'!I$2:I$61,ROW()*2-2,,1),INDEX('Duplicate MC values'!I$2:I$61,ROW()*2-3,,1)))</f>
        <v>0</v>
      </c>
      <c r="K7" s="16">
        <f>AVERAGE((INDEX('Duplicate MC values'!J$2:J$61,ROW()*2-2,,1),INDEX('Duplicate MC values'!J$2:J$61,ROW()*2-3,,1)))</f>
        <v>0</v>
      </c>
      <c r="L7" s="16">
        <f>AVERAGE((INDEX('Duplicate MC values'!K$2:K$61,ROW()*2-2,,1),INDEX('Duplicate MC values'!K$2:K$61,ROW()*2-3,,1)))</f>
        <v>0</v>
      </c>
      <c r="M7" s="16">
        <f>AVERAGE((INDEX('Duplicate MC values'!L$2:L$61,ROW()*2-2,,1),INDEX('Duplicate MC values'!L$2:L$61,ROW()*2-3,,1)))</f>
        <v>0</v>
      </c>
      <c r="N7" s="16">
        <f t="shared" si="0"/>
        <v>0</v>
      </c>
    </row>
    <row r="8" spans="1:14" ht="12">
      <c r="A8" s="1">
        <v>7</v>
      </c>
      <c r="B8" s="6">
        <f>'TRB Record'!C14</f>
        <v>0</v>
      </c>
      <c r="C8" s="16">
        <f>AVERAGE((INDEX('Duplicate MC values'!C$2:C$61,ROW()*2-2,,1),INDEX('Duplicate MC values'!C$2:C$61,ROW()*2-3,,1)))</f>
        <v>0</v>
      </c>
      <c r="D8" s="16">
        <f>AVERAGE((INDEX('Duplicate MC values'!D$2:D$61,ROW()*2-2,,1),INDEX('Duplicate MC values'!D$2:D$61,ROW()*2-3,,1)))</f>
        <v>0</v>
      </c>
      <c r="E8" s="16">
        <f>AVERAGE((INDEX('Duplicate MC values'!E$2:E$61,ROW()*2-2,,1),INDEX('Duplicate MC values'!E$2:E$61,ROW()*2-3,,1)))</f>
        <v>0</v>
      </c>
      <c r="F8" s="16" t="str">
        <f t="shared" si="1"/>
        <v>No</v>
      </c>
      <c r="G8" s="16">
        <f>AVERAGE((INDEX('Duplicate MC values'!F$2:F$61,ROW()*2-2,,1),INDEX('Duplicate MC values'!F$2:F$61,ROW()*2-3,,1)))</f>
        <v>0</v>
      </c>
      <c r="H8" s="16">
        <f>AVERAGE((INDEX('Duplicate MC values'!G$2:G$61,ROW()*2-2,,1),INDEX('Duplicate MC values'!G$2:G$61,ROW()*2-3,,1)))</f>
        <v>0</v>
      </c>
      <c r="I8" s="16">
        <f>AVERAGE((INDEX('Duplicate MC values'!H$2:H$61,ROW()*2-2,,1),INDEX('Duplicate MC values'!H$2:H$61,ROW()*2-3,,1)))</f>
        <v>0</v>
      </c>
      <c r="J8" s="16">
        <f>AVERAGE((INDEX('Duplicate MC values'!I$2:I$61,ROW()*2-2,,1),INDEX('Duplicate MC values'!I$2:I$61,ROW()*2-3,,1)))</f>
        <v>0</v>
      </c>
      <c r="K8" s="16">
        <f>AVERAGE((INDEX('Duplicate MC values'!J$2:J$61,ROW()*2-2,,1),INDEX('Duplicate MC values'!J$2:J$61,ROW()*2-3,,1)))</f>
        <v>0</v>
      </c>
      <c r="L8" s="16">
        <f>AVERAGE((INDEX('Duplicate MC values'!K$2:K$61,ROW()*2-2,,1),INDEX('Duplicate MC values'!K$2:K$61,ROW()*2-3,,1)))</f>
        <v>0</v>
      </c>
      <c r="M8" s="16">
        <f>AVERAGE((INDEX('Duplicate MC values'!L$2:L$61,ROW()*2-2,,1),INDEX('Duplicate MC values'!L$2:L$61,ROW()*2-3,,1)))</f>
        <v>0</v>
      </c>
      <c r="N8" s="16">
        <f t="shared" si="0"/>
        <v>0</v>
      </c>
    </row>
    <row r="9" spans="1:14" ht="12">
      <c r="A9" s="1">
        <v>8</v>
      </c>
      <c r="B9" s="6">
        <f>'TRB Record'!C16</f>
        <v>0</v>
      </c>
      <c r="C9" s="16">
        <f>AVERAGE((INDEX('Duplicate MC values'!C$2:C$61,ROW()*2-2,,1),INDEX('Duplicate MC values'!C$2:C$61,ROW()*2-3,,1)))</f>
        <v>0</v>
      </c>
      <c r="D9" s="16">
        <f>AVERAGE((INDEX('Duplicate MC values'!D$2:D$61,ROW()*2-2,,1),INDEX('Duplicate MC values'!D$2:D$61,ROW()*2-3,,1)))</f>
        <v>0</v>
      </c>
      <c r="E9" s="16">
        <f>AVERAGE((INDEX('Duplicate MC values'!E$2:E$61,ROW()*2-2,,1),INDEX('Duplicate MC values'!E$2:E$61,ROW()*2-3,,1)))</f>
        <v>0</v>
      </c>
      <c r="F9" s="16" t="str">
        <f t="shared" si="1"/>
        <v>No</v>
      </c>
      <c r="G9" s="16">
        <f>AVERAGE((INDEX('Duplicate MC values'!F$2:F$61,ROW()*2-2,,1),INDEX('Duplicate MC values'!F$2:F$61,ROW()*2-3,,1)))</f>
        <v>0</v>
      </c>
      <c r="H9" s="16">
        <f>AVERAGE((INDEX('Duplicate MC values'!G$2:G$61,ROW()*2-2,,1),INDEX('Duplicate MC values'!G$2:G$61,ROW()*2-3,,1)))</f>
        <v>0</v>
      </c>
      <c r="I9" s="16">
        <f>AVERAGE((INDEX('Duplicate MC values'!H$2:H$61,ROW()*2-2,,1),INDEX('Duplicate MC values'!H$2:H$61,ROW()*2-3,,1)))</f>
        <v>0</v>
      </c>
      <c r="J9" s="16">
        <f>AVERAGE((INDEX('Duplicate MC values'!I$2:I$61,ROW()*2-2,,1),INDEX('Duplicate MC values'!I$2:I$61,ROW()*2-3,,1)))</f>
        <v>0</v>
      </c>
      <c r="K9" s="16">
        <f>AVERAGE((INDEX('Duplicate MC values'!J$2:J$61,ROW()*2-2,,1),INDEX('Duplicate MC values'!J$2:J$61,ROW()*2-3,,1)))</f>
        <v>0</v>
      </c>
      <c r="L9" s="16">
        <f>AVERAGE((INDEX('Duplicate MC values'!K$2:K$61,ROW()*2-2,,1),INDEX('Duplicate MC values'!K$2:K$61,ROW()*2-3,,1)))</f>
        <v>0</v>
      </c>
      <c r="M9" s="16">
        <f>AVERAGE((INDEX('Duplicate MC values'!L$2:L$61,ROW()*2-2,,1),INDEX('Duplicate MC values'!L$2:L$61,ROW()*2-3,,1)))</f>
        <v>0</v>
      </c>
      <c r="N9" s="16">
        <f t="shared" si="0"/>
        <v>0</v>
      </c>
    </row>
    <row r="10" spans="1:14" ht="12">
      <c r="A10" s="1">
        <v>9</v>
      </c>
      <c r="B10" s="6">
        <f>'TRB Record'!C18</f>
        <v>0</v>
      </c>
      <c r="C10" s="16">
        <f>AVERAGE((INDEX('Duplicate MC values'!C$2:C$61,ROW()*2-2,,1),INDEX('Duplicate MC values'!C$2:C$61,ROW()*2-3,,1)))</f>
        <v>0</v>
      </c>
      <c r="D10" s="16">
        <f>AVERAGE((INDEX('Duplicate MC values'!D$2:D$61,ROW()*2-2,,1),INDEX('Duplicate MC values'!D$2:D$61,ROW()*2-3,,1)))</f>
        <v>0</v>
      </c>
      <c r="E10" s="16">
        <f>AVERAGE((INDEX('Duplicate MC values'!E$2:E$61,ROW()*2-2,,1),INDEX('Duplicate MC values'!E$2:E$61,ROW()*2-3,,1)))</f>
        <v>0</v>
      </c>
      <c r="F10" s="16" t="str">
        <f t="shared" si="1"/>
        <v>No</v>
      </c>
      <c r="G10" s="16">
        <f>AVERAGE((INDEX('Duplicate MC values'!F$2:F$61,ROW()*2-2,,1),INDEX('Duplicate MC values'!F$2:F$61,ROW()*2-3,,1)))</f>
        <v>0</v>
      </c>
      <c r="H10" s="16">
        <f>AVERAGE((INDEX('Duplicate MC values'!G$2:G$61,ROW()*2-2,,1),INDEX('Duplicate MC values'!G$2:G$61,ROW()*2-3,,1)))</f>
        <v>0</v>
      </c>
      <c r="I10" s="16">
        <f>AVERAGE((INDEX('Duplicate MC values'!H$2:H$61,ROW()*2-2,,1),INDEX('Duplicate MC values'!H$2:H$61,ROW()*2-3,,1)))</f>
        <v>0</v>
      </c>
      <c r="J10" s="16">
        <f>AVERAGE((INDEX('Duplicate MC values'!I$2:I$61,ROW()*2-2,,1),INDEX('Duplicate MC values'!I$2:I$61,ROW()*2-3,,1)))</f>
        <v>0</v>
      </c>
      <c r="K10" s="16">
        <f>AVERAGE((INDEX('Duplicate MC values'!J$2:J$61,ROW()*2-2,,1),INDEX('Duplicate MC values'!J$2:J$61,ROW()*2-3,,1)))</f>
        <v>0</v>
      </c>
      <c r="L10" s="16">
        <f>AVERAGE((INDEX('Duplicate MC values'!K$2:K$61,ROW()*2-2,,1),INDEX('Duplicate MC values'!K$2:K$61,ROW()*2-3,,1)))</f>
        <v>0</v>
      </c>
      <c r="M10" s="16">
        <f>AVERAGE((INDEX('Duplicate MC values'!L$2:L$61,ROW()*2-2,,1),INDEX('Duplicate MC values'!L$2:L$61,ROW()*2-3,,1)))</f>
        <v>0</v>
      </c>
      <c r="N10" s="16">
        <f t="shared" si="0"/>
        <v>0</v>
      </c>
    </row>
    <row r="11" spans="1:14" ht="12">
      <c r="A11" s="1">
        <v>10</v>
      </c>
      <c r="B11" s="6">
        <f>'TRB Record'!C20</f>
        <v>0</v>
      </c>
      <c r="C11" s="16">
        <f>AVERAGE((INDEX('Duplicate MC values'!C$2:C$61,ROW()*2-2,,1),INDEX('Duplicate MC values'!C$2:C$61,ROW()*2-3,,1)))</f>
        <v>0</v>
      </c>
      <c r="D11" s="16">
        <f>AVERAGE((INDEX('Duplicate MC values'!D$2:D$61,ROW()*2-2,,1),INDEX('Duplicate MC values'!D$2:D$61,ROW()*2-3,,1)))</f>
        <v>0</v>
      </c>
      <c r="E11" s="16">
        <f>AVERAGE((INDEX('Duplicate MC values'!E$2:E$61,ROW()*2-2,,1),INDEX('Duplicate MC values'!E$2:E$61,ROW()*2-3,,1)))</f>
        <v>0</v>
      </c>
      <c r="F11" s="16" t="str">
        <f t="shared" si="1"/>
        <v>No</v>
      </c>
      <c r="G11" s="16">
        <f>AVERAGE((INDEX('Duplicate MC values'!F$2:F$61,ROW()*2-2,,1),INDEX('Duplicate MC values'!F$2:F$61,ROW()*2-3,,1)))</f>
        <v>0</v>
      </c>
      <c r="H11" s="16">
        <f>AVERAGE((INDEX('Duplicate MC values'!G$2:G$61,ROW()*2-2,,1),INDEX('Duplicate MC values'!G$2:G$61,ROW()*2-3,,1)))</f>
        <v>0</v>
      </c>
      <c r="I11" s="16">
        <f>AVERAGE((INDEX('Duplicate MC values'!H$2:H$61,ROW()*2-2,,1),INDEX('Duplicate MC values'!H$2:H$61,ROW()*2-3,,1)))</f>
        <v>0</v>
      </c>
      <c r="J11" s="16">
        <f>AVERAGE((INDEX('Duplicate MC values'!I$2:I$61,ROW()*2-2,,1),INDEX('Duplicate MC values'!I$2:I$61,ROW()*2-3,,1)))</f>
        <v>0</v>
      </c>
      <c r="K11" s="16">
        <f>AVERAGE((INDEX('Duplicate MC values'!J$2:J$61,ROW()*2-2,,1),INDEX('Duplicate MC values'!J$2:J$61,ROW()*2-3,,1)))</f>
        <v>0</v>
      </c>
      <c r="L11" s="16">
        <f>AVERAGE((INDEX('Duplicate MC values'!K$2:K$61,ROW()*2-2,,1),INDEX('Duplicate MC values'!K$2:K$61,ROW()*2-3,,1)))</f>
        <v>0</v>
      </c>
      <c r="M11" s="16">
        <f>AVERAGE((INDEX('Duplicate MC values'!L$2:L$61,ROW()*2-2,,1),INDEX('Duplicate MC values'!L$2:L$61,ROW()*2-3,,1)))</f>
        <v>0</v>
      </c>
      <c r="N11" s="16">
        <f t="shared" si="0"/>
        <v>0</v>
      </c>
    </row>
    <row r="12" spans="1:14" ht="12">
      <c r="A12" s="1">
        <v>11</v>
      </c>
      <c r="B12" s="6">
        <f>'TRB Record'!C22</f>
        <v>0</v>
      </c>
      <c r="C12" s="16">
        <f>AVERAGE((INDEX('Duplicate MC values'!C$2:C$61,ROW()*2-2,,1),INDEX('Duplicate MC values'!C$2:C$61,ROW()*2-3,,1)))</f>
        <v>0</v>
      </c>
      <c r="D12" s="16">
        <f>AVERAGE((INDEX('Duplicate MC values'!D$2:D$61,ROW()*2-2,,1),INDEX('Duplicate MC values'!D$2:D$61,ROW()*2-3,,1)))</f>
        <v>0</v>
      </c>
      <c r="E12" s="16">
        <f>AVERAGE((INDEX('Duplicate MC values'!E$2:E$61,ROW()*2-2,,1),INDEX('Duplicate MC values'!E$2:E$61,ROW()*2-3,,1)))</f>
        <v>0</v>
      </c>
      <c r="F12" s="16" t="str">
        <f t="shared" si="1"/>
        <v>No</v>
      </c>
      <c r="G12" s="16">
        <f>AVERAGE((INDEX('Duplicate MC values'!F$2:F$61,ROW()*2-2,,1),INDEX('Duplicate MC values'!F$2:F$61,ROW()*2-3,,1)))</f>
        <v>0</v>
      </c>
      <c r="H12" s="16">
        <f>AVERAGE((INDEX('Duplicate MC values'!G$2:G$61,ROW()*2-2,,1),INDEX('Duplicate MC values'!G$2:G$61,ROW()*2-3,,1)))</f>
        <v>0</v>
      </c>
      <c r="I12" s="16">
        <f>AVERAGE((INDEX('Duplicate MC values'!H$2:H$61,ROW()*2-2,,1),INDEX('Duplicate MC values'!H$2:H$61,ROW()*2-3,,1)))</f>
        <v>0</v>
      </c>
      <c r="J12" s="16">
        <f>AVERAGE((INDEX('Duplicate MC values'!I$2:I$61,ROW()*2-2,,1),INDEX('Duplicate MC values'!I$2:I$61,ROW()*2-3,,1)))</f>
        <v>0</v>
      </c>
      <c r="K12" s="16">
        <f>AVERAGE((INDEX('Duplicate MC values'!J$2:J$61,ROW()*2-2,,1),INDEX('Duplicate MC values'!J$2:J$61,ROW()*2-3,,1)))</f>
        <v>0</v>
      </c>
      <c r="L12" s="16">
        <f>AVERAGE((INDEX('Duplicate MC values'!K$2:K$61,ROW()*2-2,,1),INDEX('Duplicate MC values'!K$2:K$61,ROW()*2-3,,1)))</f>
        <v>0</v>
      </c>
      <c r="M12" s="16">
        <f>AVERAGE((INDEX('Duplicate MC values'!L$2:L$61,ROW()*2-2,,1),INDEX('Duplicate MC values'!L$2:L$61,ROW()*2-3,,1)))</f>
        <v>0</v>
      </c>
      <c r="N12" s="16">
        <f t="shared" si="0"/>
        <v>0</v>
      </c>
    </row>
    <row r="13" spans="1:14" ht="12">
      <c r="A13" s="1">
        <v>12</v>
      </c>
      <c r="B13" s="6">
        <f>'TRB Record'!C24</f>
        <v>0</v>
      </c>
      <c r="C13" s="16">
        <f>AVERAGE((INDEX('Duplicate MC values'!C$2:C$61,ROW()*2-2,,1),INDEX('Duplicate MC values'!C$2:C$61,ROW()*2-3,,1)))</f>
        <v>0</v>
      </c>
      <c r="D13" s="16">
        <f>AVERAGE((INDEX('Duplicate MC values'!D$2:D$61,ROW()*2-2,,1),INDEX('Duplicate MC values'!D$2:D$61,ROW()*2-3,,1)))</f>
        <v>0</v>
      </c>
      <c r="E13" s="16">
        <f>AVERAGE((INDEX('Duplicate MC values'!E$2:E$61,ROW()*2-2,,1),INDEX('Duplicate MC values'!E$2:E$61,ROW()*2-3,,1)))</f>
        <v>0</v>
      </c>
      <c r="F13" s="16" t="str">
        <f t="shared" si="1"/>
        <v>No</v>
      </c>
      <c r="G13" s="16">
        <f>AVERAGE((INDEX('Duplicate MC values'!F$2:F$61,ROW()*2-2,,1),INDEX('Duplicate MC values'!F$2:F$61,ROW()*2-3,,1)))</f>
        <v>0</v>
      </c>
      <c r="H13" s="16">
        <f>AVERAGE((INDEX('Duplicate MC values'!G$2:G$61,ROW()*2-2,,1),INDEX('Duplicate MC values'!G$2:G$61,ROW()*2-3,,1)))</f>
        <v>0</v>
      </c>
      <c r="I13" s="16">
        <f>AVERAGE((INDEX('Duplicate MC values'!H$2:H$61,ROW()*2-2,,1),INDEX('Duplicate MC values'!H$2:H$61,ROW()*2-3,,1)))</f>
        <v>0</v>
      </c>
      <c r="J13" s="16">
        <f>AVERAGE((INDEX('Duplicate MC values'!I$2:I$61,ROW()*2-2,,1),INDEX('Duplicate MC values'!I$2:I$61,ROW()*2-3,,1)))</f>
        <v>0</v>
      </c>
      <c r="K13" s="16">
        <f>AVERAGE((INDEX('Duplicate MC values'!J$2:J$61,ROW()*2-2,,1),INDEX('Duplicate MC values'!J$2:J$61,ROW()*2-3,,1)))</f>
        <v>0</v>
      </c>
      <c r="L13" s="16">
        <f>AVERAGE((INDEX('Duplicate MC values'!K$2:K$61,ROW()*2-2,,1),INDEX('Duplicate MC values'!K$2:K$61,ROW()*2-3,,1)))</f>
        <v>0</v>
      </c>
      <c r="M13" s="16">
        <f>AVERAGE((INDEX('Duplicate MC values'!L$2:L$61,ROW()*2-2,,1),INDEX('Duplicate MC values'!L$2:L$61,ROW()*2-3,,1)))</f>
        <v>0</v>
      </c>
      <c r="N13" s="16">
        <f t="shared" si="0"/>
        <v>0</v>
      </c>
    </row>
    <row r="14" spans="1:14" ht="12">
      <c r="A14" s="1">
        <v>13</v>
      </c>
      <c r="B14" s="6">
        <f>'TRB Record'!C26</f>
        <v>0</v>
      </c>
      <c r="C14" s="16">
        <f>AVERAGE((INDEX('Duplicate MC values'!C$2:C$61,ROW()*2-2,,1),INDEX('Duplicate MC values'!C$2:C$61,ROW()*2-3,,1)))</f>
        <v>0</v>
      </c>
      <c r="D14" s="16">
        <f>AVERAGE((INDEX('Duplicate MC values'!D$2:D$61,ROW()*2-2,,1),INDEX('Duplicate MC values'!D$2:D$61,ROW()*2-3,,1)))</f>
        <v>0</v>
      </c>
      <c r="E14" s="16">
        <f>AVERAGE((INDEX('Duplicate MC values'!E$2:E$61,ROW()*2-2,,1),INDEX('Duplicate MC values'!E$2:E$61,ROW()*2-3,,1)))</f>
        <v>0</v>
      </c>
      <c r="F14" s="16" t="str">
        <f t="shared" si="1"/>
        <v>No</v>
      </c>
      <c r="G14" s="16">
        <f>AVERAGE((INDEX('Duplicate MC values'!F$2:F$61,ROW()*2-2,,1),INDEX('Duplicate MC values'!F$2:F$61,ROW()*2-3,,1)))</f>
        <v>0</v>
      </c>
      <c r="H14" s="16">
        <f>AVERAGE((INDEX('Duplicate MC values'!G$2:G$61,ROW()*2-2,,1),INDEX('Duplicate MC values'!G$2:G$61,ROW()*2-3,,1)))</f>
        <v>0</v>
      </c>
      <c r="I14" s="16">
        <f>AVERAGE((INDEX('Duplicate MC values'!H$2:H$61,ROW()*2-2,,1),INDEX('Duplicate MC values'!H$2:H$61,ROW()*2-3,,1)))</f>
        <v>0</v>
      </c>
      <c r="J14" s="16">
        <f>AVERAGE((INDEX('Duplicate MC values'!I$2:I$61,ROW()*2-2,,1),INDEX('Duplicate MC values'!I$2:I$61,ROW()*2-3,,1)))</f>
        <v>0</v>
      </c>
      <c r="K14" s="16">
        <f>AVERAGE((INDEX('Duplicate MC values'!J$2:J$61,ROW()*2-2,,1),INDEX('Duplicate MC values'!J$2:J$61,ROW()*2-3,,1)))</f>
        <v>0</v>
      </c>
      <c r="L14" s="16">
        <f>AVERAGE((INDEX('Duplicate MC values'!K$2:K$61,ROW()*2-2,,1),INDEX('Duplicate MC values'!K$2:K$61,ROW()*2-3,,1)))</f>
        <v>0</v>
      </c>
      <c r="M14" s="16">
        <f>AVERAGE((INDEX('Duplicate MC values'!L$2:L$61,ROW()*2-2,,1),INDEX('Duplicate MC values'!L$2:L$61,ROW()*2-3,,1)))</f>
        <v>0</v>
      </c>
      <c r="N14" s="16">
        <f t="shared" si="0"/>
        <v>0</v>
      </c>
    </row>
    <row r="15" spans="1:14" ht="12">
      <c r="A15" s="1">
        <v>14</v>
      </c>
      <c r="B15" s="6">
        <f>'TRB Record'!C28</f>
        <v>0</v>
      </c>
      <c r="C15" s="16">
        <f>AVERAGE((INDEX('Duplicate MC values'!C$2:C$61,ROW()*2-2,,1),INDEX('Duplicate MC values'!C$2:C$61,ROW()*2-3,,1)))</f>
        <v>0</v>
      </c>
      <c r="D15" s="16">
        <f>AVERAGE((INDEX('Duplicate MC values'!D$2:D$61,ROW()*2-2,,1),INDEX('Duplicate MC values'!D$2:D$61,ROW()*2-3,,1)))</f>
        <v>0</v>
      </c>
      <c r="E15" s="16">
        <f>AVERAGE((INDEX('Duplicate MC values'!E$2:E$61,ROW()*2-2,,1),INDEX('Duplicate MC values'!E$2:E$61,ROW()*2-3,,1)))</f>
        <v>0</v>
      </c>
      <c r="F15" s="16" t="str">
        <f t="shared" si="1"/>
        <v>No</v>
      </c>
      <c r="G15" s="16">
        <f>AVERAGE((INDEX('Duplicate MC values'!F$2:F$61,ROW()*2-2,,1),INDEX('Duplicate MC values'!F$2:F$61,ROW()*2-3,,1)))</f>
        <v>0</v>
      </c>
      <c r="H15" s="16">
        <f>AVERAGE((INDEX('Duplicate MC values'!G$2:G$61,ROW()*2-2,,1),INDEX('Duplicate MC values'!G$2:G$61,ROW()*2-3,,1)))</f>
        <v>0</v>
      </c>
      <c r="I15" s="16">
        <f>AVERAGE((INDEX('Duplicate MC values'!H$2:H$61,ROW()*2-2,,1),INDEX('Duplicate MC values'!H$2:H$61,ROW()*2-3,,1)))</f>
        <v>0</v>
      </c>
      <c r="J15" s="16">
        <f>AVERAGE((INDEX('Duplicate MC values'!I$2:I$61,ROW()*2-2,,1),INDEX('Duplicate MC values'!I$2:I$61,ROW()*2-3,,1)))</f>
        <v>0</v>
      </c>
      <c r="K15" s="16">
        <f>AVERAGE((INDEX('Duplicate MC values'!J$2:J$61,ROW()*2-2,,1),INDEX('Duplicate MC values'!J$2:J$61,ROW()*2-3,,1)))</f>
        <v>0</v>
      </c>
      <c r="L15" s="16">
        <f>AVERAGE((INDEX('Duplicate MC values'!K$2:K$61,ROW()*2-2,,1),INDEX('Duplicate MC values'!K$2:K$61,ROW()*2-3,,1)))</f>
        <v>0</v>
      </c>
      <c r="M15" s="16">
        <f>AVERAGE((INDEX('Duplicate MC values'!L$2:L$61,ROW()*2-2,,1),INDEX('Duplicate MC values'!L$2:L$61,ROW()*2-3,,1)))</f>
        <v>0</v>
      </c>
      <c r="N15" s="16">
        <f t="shared" si="0"/>
        <v>0</v>
      </c>
    </row>
    <row r="16" spans="1:14" ht="12">
      <c r="A16" s="1">
        <v>15</v>
      </c>
      <c r="B16" s="6">
        <f>'TRB Record'!C30</f>
        <v>0</v>
      </c>
      <c r="C16" s="16">
        <f>AVERAGE((INDEX('Duplicate MC values'!C$2:C$61,ROW()*2-2,,1),INDEX('Duplicate MC values'!C$2:C$61,ROW()*2-3,,1)))</f>
        <v>0</v>
      </c>
      <c r="D16" s="16">
        <f>AVERAGE((INDEX('Duplicate MC values'!D$2:D$61,ROW()*2-2,,1),INDEX('Duplicate MC values'!D$2:D$61,ROW()*2-3,,1)))</f>
        <v>0</v>
      </c>
      <c r="E16" s="16">
        <f>AVERAGE((INDEX('Duplicate MC values'!E$2:E$61,ROW()*2-2,,1),INDEX('Duplicate MC values'!E$2:E$61,ROW()*2-3,,1)))</f>
        <v>0</v>
      </c>
      <c r="F16" s="16" t="str">
        <f t="shared" si="1"/>
        <v>No</v>
      </c>
      <c r="G16" s="16">
        <f>AVERAGE((INDEX('Duplicate MC values'!F$2:F$61,ROW()*2-2,,1),INDEX('Duplicate MC values'!F$2:F$61,ROW()*2-3,,1)))</f>
        <v>0</v>
      </c>
      <c r="H16" s="16">
        <f>AVERAGE((INDEX('Duplicate MC values'!G$2:G$61,ROW()*2-2,,1),INDEX('Duplicate MC values'!G$2:G$61,ROW()*2-3,,1)))</f>
        <v>0</v>
      </c>
      <c r="I16" s="16">
        <f>AVERAGE((INDEX('Duplicate MC values'!H$2:H$61,ROW()*2-2,,1),INDEX('Duplicate MC values'!H$2:H$61,ROW()*2-3,,1)))</f>
        <v>0</v>
      </c>
      <c r="J16" s="16">
        <f>AVERAGE((INDEX('Duplicate MC values'!I$2:I$61,ROW()*2-2,,1),INDEX('Duplicate MC values'!I$2:I$61,ROW()*2-3,,1)))</f>
        <v>0</v>
      </c>
      <c r="K16" s="16">
        <f>AVERAGE((INDEX('Duplicate MC values'!J$2:J$61,ROW()*2-2,,1),INDEX('Duplicate MC values'!J$2:J$61,ROW()*2-3,,1)))</f>
        <v>0</v>
      </c>
      <c r="L16" s="16">
        <f>AVERAGE((INDEX('Duplicate MC values'!K$2:K$61,ROW()*2-2,,1),INDEX('Duplicate MC values'!K$2:K$61,ROW()*2-3,,1)))</f>
        <v>0</v>
      </c>
      <c r="M16" s="16">
        <f>AVERAGE((INDEX('Duplicate MC values'!L$2:L$61,ROW()*2-2,,1),INDEX('Duplicate MC values'!L$2:L$61,ROW()*2-3,,1)))</f>
        <v>0</v>
      </c>
      <c r="N16" s="16">
        <f t="shared" si="0"/>
        <v>0</v>
      </c>
    </row>
    <row r="17" spans="1:14" ht="12">
      <c r="A17" s="1">
        <v>16</v>
      </c>
      <c r="B17" s="6">
        <f>'TRB Record'!C32</f>
        <v>0</v>
      </c>
      <c r="C17" s="16">
        <f>AVERAGE((INDEX('Duplicate MC values'!C$2:C$61,ROW()*2-2,,1),INDEX('Duplicate MC values'!C$2:C$61,ROW()*2-3,,1)))</f>
        <v>0</v>
      </c>
      <c r="D17" s="16">
        <f>AVERAGE((INDEX('Duplicate MC values'!D$2:D$61,ROW()*2-2,,1),INDEX('Duplicate MC values'!D$2:D$61,ROW()*2-3,,1)))</f>
        <v>0</v>
      </c>
      <c r="E17" s="16">
        <f>AVERAGE((INDEX('Duplicate MC values'!E$2:E$61,ROW()*2-2,,1),INDEX('Duplicate MC values'!E$2:E$61,ROW()*2-3,,1)))</f>
        <v>0</v>
      </c>
      <c r="F17" s="16" t="str">
        <f t="shared" si="1"/>
        <v>No</v>
      </c>
      <c r="G17" s="16">
        <f>AVERAGE((INDEX('Duplicate MC values'!F$2:F$61,ROW()*2-2,,1),INDEX('Duplicate MC values'!F$2:F$61,ROW()*2-3,,1)))</f>
        <v>0</v>
      </c>
      <c r="H17" s="16">
        <f>AVERAGE((INDEX('Duplicate MC values'!G$2:G$61,ROW()*2-2,,1),INDEX('Duplicate MC values'!G$2:G$61,ROW()*2-3,,1)))</f>
        <v>0</v>
      </c>
      <c r="I17" s="16">
        <f>AVERAGE((INDEX('Duplicate MC values'!H$2:H$61,ROW()*2-2,,1),INDEX('Duplicate MC values'!H$2:H$61,ROW()*2-3,,1)))</f>
        <v>0</v>
      </c>
      <c r="J17" s="16">
        <f>AVERAGE((INDEX('Duplicate MC values'!I$2:I$61,ROW()*2-2,,1),INDEX('Duplicate MC values'!I$2:I$61,ROW()*2-3,,1)))</f>
        <v>0</v>
      </c>
      <c r="K17" s="16">
        <f>AVERAGE((INDEX('Duplicate MC values'!J$2:J$61,ROW()*2-2,,1),INDEX('Duplicate MC values'!J$2:J$61,ROW()*2-3,,1)))</f>
        <v>0</v>
      </c>
      <c r="L17" s="16">
        <f>AVERAGE((INDEX('Duplicate MC values'!K$2:K$61,ROW()*2-2,,1),INDEX('Duplicate MC values'!K$2:K$61,ROW()*2-3,,1)))</f>
        <v>0</v>
      </c>
      <c r="M17" s="16">
        <f>AVERAGE((INDEX('Duplicate MC values'!L$2:L$61,ROW()*2-2,,1),INDEX('Duplicate MC values'!L$2:L$61,ROW()*2-3,,1)))</f>
        <v>0</v>
      </c>
      <c r="N17" s="16">
        <f t="shared" si="0"/>
        <v>0</v>
      </c>
    </row>
    <row r="18" spans="1:14" ht="12">
      <c r="A18" s="1">
        <v>17</v>
      </c>
      <c r="B18" s="6">
        <f>'TRB Record'!C34</f>
        <v>0</v>
      </c>
      <c r="C18" s="16">
        <f>AVERAGE((INDEX('Duplicate MC values'!C$2:C$61,ROW()*2-2,,1),INDEX('Duplicate MC values'!C$2:C$61,ROW()*2-3,,1)))</f>
        <v>0</v>
      </c>
      <c r="D18" s="16">
        <f>AVERAGE((INDEX('Duplicate MC values'!D$2:D$61,ROW()*2-2,,1),INDEX('Duplicate MC values'!D$2:D$61,ROW()*2-3,,1)))</f>
        <v>0</v>
      </c>
      <c r="E18" s="16">
        <f>AVERAGE((INDEX('Duplicate MC values'!E$2:E$61,ROW()*2-2,,1),INDEX('Duplicate MC values'!E$2:E$61,ROW()*2-3,,1)))</f>
        <v>0</v>
      </c>
      <c r="F18" s="16" t="str">
        <f t="shared" si="1"/>
        <v>No</v>
      </c>
      <c r="G18" s="16">
        <f>AVERAGE((INDEX('Duplicate MC values'!F$2:F$61,ROW()*2-2,,1),INDEX('Duplicate MC values'!F$2:F$61,ROW()*2-3,,1)))</f>
        <v>0</v>
      </c>
      <c r="H18" s="16">
        <f>AVERAGE((INDEX('Duplicate MC values'!G$2:G$61,ROW()*2-2,,1),INDEX('Duplicate MC values'!G$2:G$61,ROW()*2-3,,1)))</f>
        <v>0</v>
      </c>
      <c r="I18" s="16">
        <f>AVERAGE((INDEX('Duplicate MC values'!H$2:H$61,ROW()*2-2,,1),INDEX('Duplicate MC values'!H$2:H$61,ROW()*2-3,,1)))</f>
        <v>0</v>
      </c>
      <c r="J18" s="16">
        <f>AVERAGE((INDEX('Duplicate MC values'!I$2:I$61,ROW()*2-2,,1),INDEX('Duplicate MC values'!I$2:I$61,ROW()*2-3,,1)))</f>
        <v>0</v>
      </c>
      <c r="K18" s="16">
        <f>AVERAGE((INDEX('Duplicate MC values'!J$2:J$61,ROW()*2-2,,1),INDEX('Duplicate MC values'!J$2:J$61,ROW()*2-3,,1)))</f>
        <v>0</v>
      </c>
      <c r="L18" s="16">
        <f>AVERAGE((INDEX('Duplicate MC values'!K$2:K$61,ROW()*2-2,,1),INDEX('Duplicate MC values'!K$2:K$61,ROW()*2-3,,1)))</f>
        <v>0</v>
      </c>
      <c r="M18" s="16">
        <f>AVERAGE((INDEX('Duplicate MC values'!L$2:L$61,ROW()*2-2,,1),INDEX('Duplicate MC values'!L$2:L$61,ROW()*2-3,,1)))</f>
        <v>0</v>
      </c>
      <c r="N18" s="16">
        <f t="shared" si="0"/>
        <v>0</v>
      </c>
    </row>
    <row r="19" spans="1:14" ht="12">
      <c r="A19" s="1">
        <v>18</v>
      </c>
      <c r="B19" s="6">
        <f>'TRB Record'!C36</f>
        <v>0</v>
      </c>
      <c r="C19" s="16">
        <f>AVERAGE((INDEX('Duplicate MC values'!C$2:C$61,ROW()*2-2,,1),INDEX('Duplicate MC values'!C$2:C$61,ROW()*2-3,,1)))</f>
        <v>0</v>
      </c>
      <c r="D19" s="16">
        <f>AVERAGE((INDEX('Duplicate MC values'!D$2:D$61,ROW()*2-2,,1),INDEX('Duplicate MC values'!D$2:D$61,ROW()*2-3,,1)))</f>
        <v>0</v>
      </c>
      <c r="E19" s="16">
        <f>AVERAGE((INDEX('Duplicate MC values'!E$2:E$61,ROW()*2-2,,1),INDEX('Duplicate MC values'!E$2:E$61,ROW()*2-3,,1)))</f>
        <v>0</v>
      </c>
      <c r="F19" s="16" t="str">
        <f t="shared" si="1"/>
        <v>No</v>
      </c>
      <c r="G19" s="16">
        <f>AVERAGE((INDEX('Duplicate MC values'!F$2:F$61,ROW()*2-2,,1),INDEX('Duplicate MC values'!F$2:F$61,ROW()*2-3,,1)))</f>
        <v>0</v>
      </c>
      <c r="H19" s="16">
        <f>AVERAGE((INDEX('Duplicate MC values'!G$2:G$61,ROW()*2-2,,1),INDEX('Duplicate MC values'!G$2:G$61,ROW()*2-3,,1)))</f>
        <v>0</v>
      </c>
      <c r="I19" s="16">
        <f>AVERAGE((INDEX('Duplicate MC values'!H$2:H$61,ROW()*2-2,,1),INDEX('Duplicate MC values'!H$2:H$61,ROW()*2-3,,1)))</f>
        <v>0</v>
      </c>
      <c r="J19" s="16">
        <f>AVERAGE((INDEX('Duplicate MC values'!I$2:I$61,ROW()*2-2,,1),INDEX('Duplicate MC values'!I$2:I$61,ROW()*2-3,,1)))</f>
        <v>0</v>
      </c>
      <c r="K19" s="16">
        <f>AVERAGE((INDEX('Duplicate MC values'!J$2:J$61,ROW()*2-2,,1),INDEX('Duplicate MC values'!J$2:J$61,ROW()*2-3,,1)))</f>
        <v>0</v>
      </c>
      <c r="L19" s="16">
        <f>AVERAGE((INDEX('Duplicate MC values'!K$2:K$61,ROW()*2-2,,1),INDEX('Duplicate MC values'!K$2:K$61,ROW()*2-3,,1)))</f>
        <v>0</v>
      </c>
      <c r="M19" s="16">
        <f>AVERAGE((INDEX('Duplicate MC values'!L$2:L$61,ROW()*2-2,,1),INDEX('Duplicate MC values'!L$2:L$61,ROW()*2-3,,1)))</f>
        <v>0</v>
      </c>
      <c r="N19" s="16">
        <f t="shared" si="0"/>
        <v>0</v>
      </c>
    </row>
    <row r="20" spans="1:14" ht="12">
      <c r="A20" s="1">
        <v>19</v>
      </c>
      <c r="B20" s="6">
        <f>'TRB Record'!C38</f>
        <v>0</v>
      </c>
      <c r="C20" s="16">
        <f>AVERAGE((INDEX('Duplicate MC values'!C$2:C$61,ROW()*2-2,,1),INDEX('Duplicate MC values'!C$2:C$61,ROW()*2-3,,1)))</f>
        <v>0</v>
      </c>
      <c r="D20" s="16">
        <f>AVERAGE((INDEX('Duplicate MC values'!D$2:D$61,ROW()*2-2,,1),INDEX('Duplicate MC values'!D$2:D$61,ROW()*2-3,,1)))</f>
        <v>0</v>
      </c>
      <c r="E20" s="16">
        <f>AVERAGE((INDEX('Duplicate MC values'!E$2:E$61,ROW()*2-2,,1),INDEX('Duplicate MC values'!E$2:E$61,ROW()*2-3,,1)))</f>
        <v>0</v>
      </c>
      <c r="F20" s="16" t="str">
        <f t="shared" si="1"/>
        <v>No</v>
      </c>
      <c r="G20" s="16">
        <f>AVERAGE((INDEX('Duplicate MC values'!F$2:F$61,ROW()*2-2,,1),INDEX('Duplicate MC values'!F$2:F$61,ROW()*2-3,,1)))</f>
        <v>0</v>
      </c>
      <c r="H20" s="16">
        <f>AVERAGE((INDEX('Duplicate MC values'!G$2:G$61,ROW()*2-2,,1),INDEX('Duplicate MC values'!G$2:G$61,ROW()*2-3,,1)))</f>
        <v>0</v>
      </c>
      <c r="I20" s="16">
        <f>AVERAGE((INDEX('Duplicate MC values'!H$2:H$61,ROW()*2-2,,1),INDEX('Duplicate MC values'!H$2:H$61,ROW()*2-3,,1)))</f>
        <v>0</v>
      </c>
      <c r="J20" s="16">
        <f>AVERAGE((INDEX('Duplicate MC values'!I$2:I$61,ROW()*2-2,,1),INDEX('Duplicate MC values'!I$2:I$61,ROW()*2-3,,1)))</f>
        <v>0</v>
      </c>
      <c r="K20" s="16">
        <f>AVERAGE((INDEX('Duplicate MC values'!J$2:J$61,ROW()*2-2,,1),INDEX('Duplicate MC values'!J$2:J$61,ROW()*2-3,,1)))</f>
        <v>0</v>
      </c>
      <c r="L20" s="16">
        <f>AVERAGE((INDEX('Duplicate MC values'!K$2:K$61,ROW()*2-2,,1),INDEX('Duplicate MC values'!K$2:K$61,ROW()*2-3,,1)))</f>
        <v>0</v>
      </c>
      <c r="M20" s="16">
        <f>AVERAGE((INDEX('Duplicate MC values'!L$2:L$61,ROW()*2-2,,1),INDEX('Duplicate MC values'!L$2:L$61,ROW()*2-3,,1)))</f>
        <v>0</v>
      </c>
      <c r="N20" s="16">
        <f t="shared" si="0"/>
        <v>0</v>
      </c>
    </row>
    <row r="21" spans="1:14" ht="12">
      <c r="A21" s="1">
        <v>20</v>
      </c>
      <c r="B21" s="6">
        <f>'TRB Record'!C40</f>
        <v>0</v>
      </c>
      <c r="C21" s="16">
        <f>AVERAGE((INDEX('Duplicate MC values'!C$2:C$61,ROW()*2-2,,1),INDEX('Duplicate MC values'!C$2:C$61,ROW()*2-3,,1)))</f>
        <v>0</v>
      </c>
      <c r="D21" s="16">
        <f>AVERAGE((INDEX('Duplicate MC values'!D$2:D$61,ROW()*2-2,,1),INDEX('Duplicate MC values'!D$2:D$61,ROW()*2-3,,1)))</f>
        <v>0</v>
      </c>
      <c r="E21" s="16">
        <f>AVERAGE((INDEX('Duplicate MC values'!E$2:E$61,ROW()*2-2,,1),INDEX('Duplicate MC values'!E$2:E$61,ROW()*2-3,,1)))</f>
        <v>0</v>
      </c>
      <c r="F21" s="16" t="str">
        <f t="shared" si="1"/>
        <v>No</v>
      </c>
      <c r="G21" s="16">
        <f>AVERAGE((INDEX('Duplicate MC values'!F$2:F$61,ROW()*2-2,,1),INDEX('Duplicate MC values'!F$2:F$61,ROW()*2-3,,1)))</f>
        <v>0</v>
      </c>
      <c r="H21" s="16">
        <f>AVERAGE((INDEX('Duplicate MC values'!G$2:G$61,ROW()*2-2,,1),INDEX('Duplicate MC values'!G$2:G$61,ROW()*2-3,,1)))</f>
        <v>0</v>
      </c>
      <c r="I21" s="16">
        <f>AVERAGE((INDEX('Duplicate MC values'!H$2:H$61,ROW()*2-2,,1),INDEX('Duplicate MC values'!H$2:H$61,ROW()*2-3,,1)))</f>
        <v>0</v>
      </c>
      <c r="J21" s="16">
        <f>AVERAGE((INDEX('Duplicate MC values'!I$2:I$61,ROW()*2-2,,1),INDEX('Duplicate MC values'!I$2:I$61,ROW()*2-3,,1)))</f>
        <v>0</v>
      </c>
      <c r="K21" s="16">
        <f>AVERAGE((INDEX('Duplicate MC values'!J$2:J$61,ROW()*2-2,,1),INDEX('Duplicate MC values'!J$2:J$61,ROW()*2-3,,1)))</f>
        <v>0</v>
      </c>
      <c r="L21" s="16">
        <f>AVERAGE((INDEX('Duplicate MC values'!K$2:K$61,ROW()*2-2,,1),INDEX('Duplicate MC values'!K$2:K$61,ROW()*2-3,,1)))</f>
        <v>0</v>
      </c>
      <c r="M21" s="16">
        <f>AVERAGE((INDEX('Duplicate MC values'!L$2:L$61,ROW()*2-2,,1),INDEX('Duplicate MC values'!L$2:L$61,ROW()*2-3,,1)))</f>
        <v>0</v>
      </c>
      <c r="N21" s="16">
        <f t="shared" si="0"/>
        <v>0</v>
      </c>
    </row>
    <row r="22" spans="1:14" ht="12">
      <c r="A22" s="1">
        <v>21</v>
      </c>
      <c r="B22" s="6">
        <f>'TRB Record'!C42</f>
        <v>0</v>
      </c>
      <c r="C22" s="16">
        <f>AVERAGE((INDEX('Duplicate MC values'!C$2:C$61,ROW()*2-2,,1),INDEX('Duplicate MC values'!C$2:C$61,ROW()*2-3,,1)))</f>
        <v>0</v>
      </c>
      <c r="D22" s="16">
        <f>AVERAGE((INDEX('Duplicate MC values'!D$2:D$61,ROW()*2-2,,1),INDEX('Duplicate MC values'!D$2:D$61,ROW()*2-3,,1)))</f>
        <v>0</v>
      </c>
      <c r="E22" s="16">
        <f>AVERAGE((INDEX('Duplicate MC values'!E$2:E$61,ROW()*2-2,,1),INDEX('Duplicate MC values'!E$2:E$61,ROW()*2-3,,1)))</f>
        <v>0</v>
      </c>
      <c r="F22" s="16" t="str">
        <f t="shared" si="1"/>
        <v>No</v>
      </c>
      <c r="G22" s="16">
        <f>AVERAGE((INDEX('Duplicate MC values'!F$2:F$61,ROW()*2-2,,1),INDEX('Duplicate MC values'!F$2:F$61,ROW()*2-3,,1)))</f>
        <v>0</v>
      </c>
      <c r="H22" s="16">
        <f>AVERAGE((INDEX('Duplicate MC values'!G$2:G$61,ROW()*2-2,,1),INDEX('Duplicate MC values'!G$2:G$61,ROW()*2-3,,1)))</f>
        <v>0</v>
      </c>
      <c r="I22" s="16">
        <f>AVERAGE((INDEX('Duplicate MC values'!H$2:H$61,ROW()*2-2,,1),INDEX('Duplicate MC values'!H$2:H$61,ROW()*2-3,,1)))</f>
        <v>0</v>
      </c>
      <c r="J22" s="16">
        <f>AVERAGE((INDEX('Duplicate MC values'!I$2:I$61,ROW()*2-2,,1),INDEX('Duplicate MC values'!I$2:I$61,ROW()*2-3,,1)))</f>
        <v>0</v>
      </c>
      <c r="K22" s="16">
        <f>AVERAGE((INDEX('Duplicate MC values'!J$2:J$61,ROW()*2-2,,1),INDEX('Duplicate MC values'!J$2:J$61,ROW()*2-3,,1)))</f>
        <v>0</v>
      </c>
      <c r="L22" s="16">
        <f>AVERAGE((INDEX('Duplicate MC values'!K$2:K$61,ROW()*2-2,,1),INDEX('Duplicate MC values'!K$2:K$61,ROW()*2-3,,1)))</f>
        <v>0</v>
      </c>
      <c r="M22" s="16">
        <f>AVERAGE((INDEX('Duplicate MC values'!L$2:L$61,ROW()*2-2,,1),INDEX('Duplicate MC values'!L$2:L$61,ROW()*2-3,,1)))</f>
        <v>0</v>
      </c>
      <c r="N22" s="16">
        <f t="shared" si="0"/>
        <v>0</v>
      </c>
    </row>
    <row r="23" spans="1:14" ht="12">
      <c r="A23" s="1">
        <v>22</v>
      </c>
      <c r="B23" s="6">
        <f>'TRB Record'!C44</f>
        <v>0</v>
      </c>
      <c r="C23" s="16">
        <f>AVERAGE((INDEX('Duplicate MC values'!C$2:C$61,ROW()*2-2,,1),INDEX('Duplicate MC values'!C$2:C$61,ROW()*2-3,,1)))</f>
        <v>0</v>
      </c>
      <c r="D23" s="16">
        <f>AVERAGE((INDEX('Duplicate MC values'!D$2:D$61,ROW()*2-2,,1),INDEX('Duplicate MC values'!D$2:D$61,ROW()*2-3,,1)))</f>
        <v>0</v>
      </c>
      <c r="E23" s="16">
        <f>AVERAGE((INDEX('Duplicate MC values'!E$2:E$61,ROW()*2-2,,1),INDEX('Duplicate MC values'!E$2:E$61,ROW()*2-3,,1)))</f>
        <v>0</v>
      </c>
      <c r="F23" s="16" t="str">
        <f t="shared" si="1"/>
        <v>No</v>
      </c>
      <c r="G23" s="16">
        <f>AVERAGE((INDEX('Duplicate MC values'!F$2:F$61,ROW()*2-2,,1),INDEX('Duplicate MC values'!F$2:F$61,ROW()*2-3,,1)))</f>
        <v>0</v>
      </c>
      <c r="H23" s="16">
        <f>AVERAGE((INDEX('Duplicate MC values'!G$2:G$61,ROW()*2-2,,1),INDEX('Duplicate MC values'!G$2:G$61,ROW()*2-3,,1)))</f>
        <v>0</v>
      </c>
      <c r="I23" s="16">
        <f>AVERAGE((INDEX('Duplicate MC values'!H$2:H$61,ROW()*2-2,,1),INDEX('Duplicate MC values'!H$2:H$61,ROW()*2-3,,1)))</f>
        <v>0</v>
      </c>
      <c r="J23" s="16">
        <f>AVERAGE((INDEX('Duplicate MC values'!I$2:I$61,ROW()*2-2,,1),INDEX('Duplicate MC values'!I$2:I$61,ROW()*2-3,,1)))</f>
        <v>0</v>
      </c>
      <c r="K23" s="16">
        <f>AVERAGE((INDEX('Duplicate MC values'!J$2:J$61,ROW()*2-2,,1),INDEX('Duplicate MC values'!J$2:J$61,ROW()*2-3,,1)))</f>
        <v>0</v>
      </c>
      <c r="L23" s="16">
        <f>AVERAGE((INDEX('Duplicate MC values'!K$2:K$61,ROW()*2-2,,1),INDEX('Duplicate MC values'!K$2:K$61,ROW()*2-3,,1)))</f>
        <v>0</v>
      </c>
      <c r="M23" s="16">
        <f>AVERAGE((INDEX('Duplicate MC values'!L$2:L$61,ROW()*2-2,,1),INDEX('Duplicate MC values'!L$2:L$61,ROW()*2-3,,1)))</f>
        <v>0</v>
      </c>
      <c r="N23" s="16">
        <f t="shared" si="0"/>
        <v>0</v>
      </c>
    </row>
    <row r="24" spans="1:14" ht="12">
      <c r="A24" s="1">
        <v>23</v>
      </c>
      <c r="B24" s="6">
        <f>'TRB Record'!C46</f>
        <v>0</v>
      </c>
      <c r="C24" s="16">
        <f>AVERAGE((INDEX('Duplicate MC values'!C$2:C$61,ROW()*2-2,,1),INDEX('Duplicate MC values'!C$2:C$61,ROW()*2-3,,1)))</f>
        <v>0</v>
      </c>
      <c r="D24" s="16">
        <f>AVERAGE((INDEX('Duplicate MC values'!D$2:D$61,ROW()*2-2,,1),INDEX('Duplicate MC values'!D$2:D$61,ROW()*2-3,,1)))</f>
        <v>0</v>
      </c>
      <c r="E24" s="16">
        <f>AVERAGE((INDEX('Duplicate MC values'!E$2:E$61,ROW()*2-2,,1),INDEX('Duplicate MC values'!E$2:E$61,ROW()*2-3,,1)))</f>
        <v>0</v>
      </c>
      <c r="F24" s="16" t="str">
        <f t="shared" si="1"/>
        <v>No</v>
      </c>
      <c r="G24" s="16">
        <f>AVERAGE((INDEX('Duplicate MC values'!F$2:F$61,ROW()*2-2,,1),INDEX('Duplicate MC values'!F$2:F$61,ROW()*2-3,,1)))</f>
        <v>0</v>
      </c>
      <c r="H24" s="16">
        <f>AVERAGE((INDEX('Duplicate MC values'!G$2:G$61,ROW()*2-2,,1),INDEX('Duplicate MC values'!G$2:G$61,ROW()*2-3,,1)))</f>
        <v>0</v>
      </c>
      <c r="I24" s="16">
        <f>AVERAGE((INDEX('Duplicate MC values'!H$2:H$61,ROW()*2-2,,1),INDEX('Duplicate MC values'!H$2:H$61,ROW()*2-3,,1)))</f>
        <v>0</v>
      </c>
      <c r="J24" s="16">
        <f>AVERAGE((INDEX('Duplicate MC values'!I$2:I$61,ROW()*2-2,,1),INDEX('Duplicate MC values'!I$2:I$61,ROW()*2-3,,1)))</f>
        <v>0</v>
      </c>
      <c r="K24" s="16">
        <f>AVERAGE((INDEX('Duplicate MC values'!J$2:J$61,ROW()*2-2,,1),INDEX('Duplicate MC values'!J$2:J$61,ROW()*2-3,,1)))</f>
        <v>0</v>
      </c>
      <c r="L24" s="16">
        <f>AVERAGE((INDEX('Duplicate MC values'!K$2:K$61,ROW()*2-2,,1),INDEX('Duplicate MC values'!K$2:K$61,ROW()*2-3,,1)))</f>
        <v>0</v>
      </c>
      <c r="M24" s="16">
        <f>AVERAGE((INDEX('Duplicate MC values'!L$2:L$61,ROW()*2-2,,1),INDEX('Duplicate MC values'!L$2:L$61,ROW()*2-3,,1)))</f>
        <v>0</v>
      </c>
      <c r="N24" s="16">
        <f t="shared" si="0"/>
        <v>0</v>
      </c>
    </row>
    <row r="25" spans="1:14" ht="12">
      <c r="A25" s="1">
        <v>24</v>
      </c>
      <c r="B25" s="6">
        <f>'TRB Record'!C48</f>
        <v>0</v>
      </c>
      <c r="C25" s="16">
        <f>AVERAGE((INDEX('Duplicate MC values'!C$2:C$61,ROW()*2-2,,1),INDEX('Duplicate MC values'!C$2:C$61,ROW()*2-3,,1)))</f>
        <v>0</v>
      </c>
      <c r="D25" s="16">
        <f>AVERAGE((INDEX('Duplicate MC values'!D$2:D$61,ROW()*2-2,,1),INDEX('Duplicate MC values'!D$2:D$61,ROW()*2-3,,1)))</f>
        <v>0</v>
      </c>
      <c r="E25" s="16">
        <f>AVERAGE((INDEX('Duplicate MC values'!E$2:E$61,ROW()*2-2,,1),INDEX('Duplicate MC values'!E$2:E$61,ROW()*2-3,,1)))</f>
        <v>0</v>
      </c>
      <c r="F25" s="16" t="str">
        <f t="shared" si="1"/>
        <v>No</v>
      </c>
      <c r="G25" s="16">
        <f>AVERAGE((INDEX('Duplicate MC values'!F$2:F$61,ROW()*2-2,,1),INDEX('Duplicate MC values'!F$2:F$61,ROW()*2-3,,1)))</f>
        <v>0</v>
      </c>
      <c r="H25" s="16">
        <f>AVERAGE((INDEX('Duplicate MC values'!G$2:G$61,ROW()*2-2,,1),INDEX('Duplicate MC values'!G$2:G$61,ROW()*2-3,,1)))</f>
        <v>0</v>
      </c>
      <c r="I25" s="16">
        <f>AVERAGE((INDEX('Duplicate MC values'!H$2:H$61,ROW()*2-2,,1),INDEX('Duplicate MC values'!H$2:H$61,ROW()*2-3,,1)))</f>
        <v>0</v>
      </c>
      <c r="J25" s="16">
        <f>AVERAGE((INDEX('Duplicate MC values'!I$2:I$61,ROW()*2-2,,1),INDEX('Duplicate MC values'!I$2:I$61,ROW()*2-3,,1)))</f>
        <v>0</v>
      </c>
      <c r="K25" s="16">
        <f>AVERAGE((INDEX('Duplicate MC values'!J$2:J$61,ROW()*2-2,,1),INDEX('Duplicate MC values'!J$2:J$61,ROW()*2-3,,1)))</f>
        <v>0</v>
      </c>
      <c r="L25" s="16">
        <f>AVERAGE((INDEX('Duplicate MC values'!K$2:K$61,ROW()*2-2,,1),INDEX('Duplicate MC values'!K$2:K$61,ROW()*2-3,,1)))</f>
        <v>0</v>
      </c>
      <c r="M25" s="16">
        <f>AVERAGE((INDEX('Duplicate MC values'!L$2:L$61,ROW()*2-2,,1),INDEX('Duplicate MC values'!L$2:L$61,ROW()*2-3,,1)))</f>
        <v>0</v>
      </c>
      <c r="N25" s="16">
        <f t="shared" si="0"/>
        <v>0</v>
      </c>
    </row>
    <row r="26" spans="1:14" ht="12">
      <c r="A26" s="1">
        <v>25</v>
      </c>
      <c r="B26" s="6">
        <f>'TRB Record'!C50</f>
        <v>0</v>
      </c>
      <c r="C26" s="16">
        <f>AVERAGE((INDEX('Duplicate MC values'!C$2:C$61,ROW()*2-2,,1),INDEX('Duplicate MC values'!C$2:C$61,ROW()*2-3,,1)))</f>
        <v>0</v>
      </c>
      <c r="D26" s="16">
        <f>AVERAGE((INDEX('Duplicate MC values'!D$2:D$61,ROW()*2-2,,1),INDEX('Duplicate MC values'!D$2:D$61,ROW()*2-3,,1)))</f>
        <v>0</v>
      </c>
      <c r="E26" s="16">
        <f>AVERAGE((INDEX('Duplicate MC values'!E$2:E$61,ROW()*2-2,,1),INDEX('Duplicate MC values'!E$2:E$61,ROW()*2-3,,1)))</f>
        <v>0</v>
      </c>
      <c r="F26" s="16" t="str">
        <f t="shared" si="1"/>
        <v>No</v>
      </c>
      <c r="G26" s="16">
        <f>AVERAGE((INDEX('Duplicate MC values'!F$2:F$61,ROW()*2-2,,1),INDEX('Duplicate MC values'!F$2:F$61,ROW()*2-3,,1)))</f>
        <v>0</v>
      </c>
      <c r="H26" s="16">
        <f>AVERAGE((INDEX('Duplicate MC values'!G$2:G$61,ROW()*2-2,,1),INDEX('Duplicate MC values'!G$2:G$61,ROW()*2-3,,1)))</f>
        <v>0</v>
      </c>
      <c r="I26" s="16">
        <f>AVERAGE((INDEX('Duplicate MC values'!H$2:H$61,ROW()*2-2,,1),INDEX('Duplicate MC values'!H$2:H$61,ROW()*2-3,,1)))</f>
        <v>0</v>
      </c>
      <c r="J26" s="16">
        <f>AVERAGE((INDEX('Duplicate MC values'!I$2:I$61,ROW()*2-2,,1),INDEX('Duplicate MC values'!I$2:I$61,ROW()*2-3,,1)))</f>
        <v>0</v>
      </c>
      <c r="K26" s="16">
        <f>AVERAGE((INDEX('Duplicate MC values'!J$2:J$61,ROW()*2-2,,1),INDEX('Duplicate MC values'!J$2:J$61,ROW()*2-3,,1)))</f>
        <v>0</v>
      </c>
      <c r="L26" s="16">
        <f>AVERAGE((INDEX('Duplicate MC values'!K$2:K$61,ROW()*2-2,,1),INDEX('Duplicate MC values'!K$2:K$61,ROW()*2-3,,1)))</f>
        <v>0</v>
      </c>
      <c r="M26" s="16">
        <f>AVERAGE((INDEX('Duplicate MC values'!L$2:L$61,ROW()*2-2,,1),INDEX('Duplicate MC values'!L$2:L$61,ROW()*2-3,,1)))</f>
        <v>0</v>
      </c>
      <c r="N26" s="16">
        <f t="shared" si="0"/>
        <v>0</v>
      </c>
    </row>
    <row r="27" spans="1:14" ht="12">
      <c r="A27" s="1">
        <v>26</v>
      </c>
      <c r="B27" s="6">
        <f>'TRB Record'!C52</f>
        <v>0</v>
      </c>
      <c r="C27" s="16">
        <f>AVERAGE((INDEX('Duplicate MC values'!C$2:C$61,ROW()*2-2,,1),INDEX('Duplicate MC values'!C$2:C$61,ROW()*2-3,,1)))</f>
        <v>0</v>
      </c>
      <c r="D27" s="16">
        <f>AVERAGE((INDEX('Duplicate MC values'!D$2:D$61,ROW()*2-2,,1),INDEX('Duplicate MC values'!D$2:D$61,ROW()*2-3,,1)))</f>
        <v>0</v>
      </c>
      <c r="E27" s="16">
        <f>AVERAGE((INDEX('Duplicate MC values'!E$2:E$61,ROW()*2-2,,1),INDEX('Duplicate MC values'!E$2:E$61,ROW()*2-3,,1)))</f>
        <v>0</v>
      </c>
      <c r="F27" s="16" t="str">
        <f t="shared" si="1"/>
        <v>No</v>
      </c>
      <c r="G27" s="16">
        <f>AVERAGE((INDEX('Duplicate MC values'!F$2:F$61,ROW()*2-2,,1),INDEX('Duplicate MC values'!F$2:F$61,ROW()*2-3,,1)))</f>
        <v>0</v>
      </c>
      <c r="H27" s="16">
        <f>AVERAGE((INDEX('Duplicate MC values'!G$2:G$61,ROW()*2-2,,1),INDEX('Duplicate MC values'!G$2:G$61,ROW()*2-3,,1)))</f>
        <v>0</v>
      </c>
      <c r="I27" s="16">
        <f>AVERAGE((INDEX('Duplicate MC values'!H$2:H$61,ROW()*2-2,,1),INDEX('Duplicate MC values'!H$2:H$61,ROW()*2-3,,1)))</f>
        <v>0</v>
      </c>
      <c r="J27" s="16">
        <f>AVERAGE((INDEX('Duplicate MC values'!I$2:I$61,ROW()*2-2,,1),INDEX('Duplicate MC values'!I$2:I$61,ROW()*2-3,,1)))</f>
        <v>0</v>
      </c>
      <c r="K27" s="16">
        <f>AVERAGE((INDEX('Duplicate MC values'!J$2:J$61,ROW()*2-2,,1),INDEX('Duplicate MC values'!J$2:J$61,ROW()*2-3,,1)))</f>
        <v>0</v>
      </c>
      <c r="L27" s="16">
        <f>AVERAGE((INDEX('Duplicate MC values'!K$2:K$61,ROW()*2-2,,1),INDEX('Duplicate MC values'!K$2:K$61,ROW()*2-3,,1)))</f>
        <v>0</v>
      </c>
      <c r="M27" s="16">
        <f>AVERAGE((INDEX('Duplicate MC values'!L$2:L$61,ROW()*2-2,,1),INDEX('Duplicate MC values'!L$2:L$61,ROW()*2-3,,1)))</f>
        <v>0</v>
      </c>
      <c r="N27" s="16">
        <f t="shared" si="0"/>
        <v>0</v>
      </c>
    </row>
    <row r="28" spans="1:14" ht="12">
      <c r="A28" s="1">
        <v>27</v>
      </c>
      <c r="B28" s="6">
        <f>'TRB Record'!C54</f>
        <v>0</v>
      </c>
      <c r="C28" s="16">
        <f>AVERAGE((INDEX('Duplicate MC values'!C$2:C$61,ROW()*2-2,,1),INDEX('Duplicate MC values'!C$2:C$61,ROW()*2-3,,1)))</f>
        <v>0</v>
      </c>
      <c r="D28" s="16">
        <f>AVERAGE((INDEX('Duplicate MC values'!D$2:D$61,ROW()*2-2,,1),INDEX('Duplicate MC values'!D$2:D$61,ROW()*2-3,,1)))</f>
        <v>0</v>
      </c>
      <c r="E28" s="16">
        <f>AVERAGE((INDEX('Duplicate MC values'!E$2:E$61,ROW()*2-2,,1),INDEX('Duplicate MC values'!E$2:E$61,ROW()*2-3,,1)))</f>
        <v>0</v>
      </c>
      <c r="F28" s="16" t="str">
        <f t="shared" si="1"/>
        <v>No</v>
      </c>
      <c r="G28" s="16">
        <f>AVERAGE((INDEX('Duplicate MC values'!F$2:F$61,ROW()*2-2,,1),INDEX('Duplicate MC values'!F$2:F$61,ROW()*2-3,,1)))</f>
        <v>0</v>
      </c>
      <c r="H28" s="16">
        <f>AVERAGE((INDEX('Duplicate MC values'!G$2:G$61,ROW()*2-2,,1),INDEX('Duplicate MC values'!G$2:G$61,ROW()*2-3,,1)))</f>
        <v>0</v>
      </c>
      <c r="I28" s="16">
        <f>AVERAGE((INDEX('Duplicate MC values'!H$2:H$61,ROW()*2-2,,1),INDEX('Duplicate MC values'!H$2:H$61,ROW()*2-3,,1)))</f>
        <v>0</v>
      </c>
      <c r="J28" s="16">
        <f>AVERAGE((INDEX('Duplicate MC values'!I$2:I$61,ROW()*2-2,,1),INDEX('Duplicate MC values'!I$2:I$61,ROW()*2-3,,1)))</f>
        <v>0</v>
      </c>
      <c r="K28" s="16">
        <f>AVERAGE((INDEX('Duplicate MC values'!J$2:J$61,ROW()*2-2,,1),INDEX('Duplicate MC values'!J$2:J$61,ROW()*2-3,,1)))</f>
        <v>0</v>
      </c>
      <c r="L28" s="16">
        <f>AVERAGE((INDEX('Duplicate MC values'!K$2:K$61,ROW()*2-2,,1),INDEX('Duplicate MC values'!K$2:K$61,ROW()*2-3,,1)))</f>
        <v>0</v>
      </c>
      <c r="M28" s="16">
        <f>AVERAGE((INDEX('Duplicate MC values'!L$2:L$61,ROW()*2-2,,1),INDEX('Duplicate MC values'!L$2:L$61,ROW()*2-3,,1)))</f>
        <v>0</v>
      </c>
      <c r="N28" s="16">
        <f t="shared" si="0"/>
        <v>0</v>
      </c>
    </row>
    <row r="29" spans="1:14" ht="12">
      <c r="A29" s="1">
        <v>28</v>
      </c>
      <c r="B29" s="6">
        <f>'TRB Record'!C56</f>
        <v>0</v>
      </c>
      <c r="C29" s="16">
        <f>AVERAGE((INDEX('Duplicate MC values'!C$2:C$61,ROW()*2-2,,1),INDEX('Duplicate MC values'!C$2:C$61,ROW()*2-3,,1)))</f>
        <v>0</v>
      </c>
      <c r="D29" s="16">
        <f>AVERAGE((INDEX('Duplicate MC values'!D$2:D$61,ROW()*2-2,,1),INDEX('Duplicate MC values'!D$2:D$61,ROW()*2-3,,1)))</f>
        <v>0</v>
      </c>
      <c r="E29" s="16">
        <f>AVERAGE((INDEX('Duplicate MC values'!E$2:E$61,ROW()*2-2,,1),INDEX('Duplicate MC values'!E$2:E$61,ROW()*2-3,,1)))</f>
        <v>0</v>
      </c>
      <c r="F29" s="16" t="str">
        <f t="shared" si="1"/>
        <v>No</v>
      </c>
      <c r="G29" s="16">
        <f>AVERAGE((INDEX('Duplicate MC values'!F$2:F$61,ROW()*2-2,,1),INDEX('Duplicate MC values'!F$2:F$61,ROW()*2-3,,1)))</f>
        <v>0</v>
      </c>
      <c r="H29" s="16">
        <f>AVERAGE((INDEX('Duplicate MC values'!G$2:G$61,ROW()*2-2,,1),INDEX('Duplicate MC values'!G$2:G$61,ROW()*2-3,,1)))</f>
        <v>0</v>
      </c>
      <c r="I29" s="16">
        <f>AVERAGE((INDEX('Duplicate MC values'!H$2:H$61,ROW()*2-2,,1),INDEX('Duplicate MC values'!H$2:H$61,ROW()*2-3,,1)))</f>
        <v>0</v>
      </c>
      <c r="J29" s="16">
        <f>AVERAGE((INDEX('Duplicate MC values'!I$2:I$61,ROW()*2-2,,1),INDEX('Duplicate MC values'!I$2:I$61,ROW()*2-3,,1)))</f>
        <v>0</v>
      </c>
      <c r="K29" s="16">
        <f>AVERAGE((INDEX('Duplicate MC values'!J$2:J$61,ROW()*2-2,,1),INDEX('Duplicate MC values'!J$2:J$61,ROW()*2-3,,1)))</f>
        <v>0</v>
      </c>
      <c r="L29" s="16">
        <f>AVERAGE((INDEX('Duplicate MC values'!K$2:K$61,ROW()*2-2,,1),INDEX('Duplicate MC values'!K$2:K$61,ROW()*2-3,,1)))</f>
        <v>0</v>
      </c>
      <c r="M29" s="16">
        <f>AVERAGE((INDEX('Duplicate MC values'!L$2:L$61,ROW()*2-2,,1),INDEX('Duplicate MC values'!L$2:L$61,ROW()*2-3,,1)))</f>
        <v>0</v>
      </c>
      <c r="N29" s="16">
        <f t="shared" si="0"/>
        <v>0</v>
      </c>
    </row>
    <row r="30" spans="1:14" ht="12">
      <c r="A30" s="1">
        <v>29</v>
      </c>
      <c r="B30" s="6">
        <f>'TRB Record'!C58</f>
        <v>0</v>
      </c>
      <c r="C30" s="16">
        <f>AVERAGE((INDEX('Duplicate MC values'!C$2:C$61,ROW()*2-2,,1),INDEX('Duplicate MC values'!C$2:C$61,ROW()*2-3,,1)))</f>
        <v>0</v>
      </c>
      <c r="D30" s="16">
        <f>AVERAGE((INDEX('Duplicate MC values'!D$2:D$61,ROW()*2-2,,1),INDEX('Duplicate MC values'!D$2:D$61,ROW()*2-3,,1)))</f>
        <v>0</v>
      </c>
      <c r="E30" s="16">
        <f>AVERAGE((INDEX('Duplicate MC values'!E$2:E$61,ROW()*2-2,,1),INDEX('Duplicate MC values'!E$2:E$61,ROW()*2-3,,1)))</f>
        <v>0</v>
      </c>
      <c r="F30" s="16" t="str">
        <f t="shared" si="1"/>
        <v>No</v>
      </c>
      <c r="G30" s="16">
        <f>AVERAGE((INDEX('Duplicate MC values'!F$2:F$61,ROW()*2-2,,1),INDEX('Duplicate MC values'!F$2:F$61,ROW()*2-3,,1)))</f>
        <v>0</v>
      </c>
      <c r="H30" s="16">
        <f>AVERAGE((INDEX('Duplicate MC values'!G$2:G$61,ROW()*2-2,,1),INDEX('Duplicate MC values'!G$2:G$61,ROW()*2-3,,1)))</f>
        <v>0</v>
      </c>
      <c r="I30" s="16">
        <f>AVERAGE((INDEX('Duplicate MC values'!H$2:H$61,ROW()*2-2,,1),INDEX('Duplicate MC values'!H$2:H$61,ROW()*2-3,,1)))</f>
        <v>0</v>
      </c>
      <c r="J30" s="16">
        <f>AVERAGE((INDEX('Duplicate MC values'!I$2:I$61,ROW()*2-2,,1),INDEX('Duplicate MC values'!I$2:I$61,ROW()*2-3,,1)))</f>
        <v>0</v>
      </c>
      <c r="K30" s="16">
        <f>AVERAGE((INDEX('Duplicate MC values'!J$2:J$61,ROW()*2-2,,1),INDEX('Duplicate MC values'!J$2:J$61,ROW()*2-3,,1)))</f>
        <v>0</v>
      </c>
      <c r="L30" s="16">
        <f>AVERAGE((INDEX('Duplicate MC values'!K$2:K$61,ROW()*2-2,,1),INDEX('Duplicate MC values'!K$2:K$61,ROW()*2-3,,1)))</f>
        <v>0</v>
      </c>
      <c r="M30" s="16">
        <f>AVERAGE((INDEX('Duplicate MC values'!L$2:L$61,ROW()*2-2,,1),INDEX('Duplicate MC values'!L$2:L$61,ROW()*2-3,,1)))</f>
        <v>0</v>
      </c>
      <c r="N30" s="16">
        <f t="shared" si="0"/>
        <v>0</v>
      </c>
    </row>
    <row r="31" spans="1:14" ht="12">
      <c r="A31" s="1">
        <v>30</v>
      </c>
      <c r="B31" s="6">
        <f>'TRB Record'!C60</f>
        <v>0</v>
      </c>
      <c r="C31" s="16">
        <f>AVERAGE((INDEX('Duplicate MC values'!C$2:C$61,ROW()*2-2,,1),INDEX('Duplicate MC values'!C$2:C$61,ROW()*2-3,,1)))</f>
        <v>0</v>
      </c>
      <c r="D31" s="16">
        <f>AVERAGE((INDEX('Duplicate MC values'!D$2:D$61,ROW()*2-2,,1),INDEX('Duplicate MC values'!D$2:D$61,ROW()*2-3,,1)))</f>
        <v>0</v>
      </c>
      <c r="E31" s="16">
        <f>AVERAGE((INDEX('Duplicate MC values'!E$2:E$61,ROW()*2-2,,1),INDEX('Duplicate MC values'!E$2:E$61,ROW()*2-3,,1)))</f>
        <v>0</v>
      </c>
      <c r="F31" s="16" t="str">
        <f t="shared" si="1"/>
        <v>No</v>
      </c>
      <c r="G31" s="16">
        <f>AVERAGE((INDEX('Duplicate MC values'!F$2:F$61,ROW()*2-2,,1),INDEX('Duplicate MC values'!F$2:F$61,ROW()*2-3,,1)))</f>
        <v>0</v>
      </c>
      <c r="H31" s="16">
        <f>AVERAGE((INDEX('Duplicate MC values'!G$2:G$61,ROW()*2-2,,1),INDEX('Duplicate MC values'!G$2:G$61,ROW()*2-3,,1)))</f>
        <v>0</v>
      </c>
      <c r="I31" s="16">
        <f>AVERAGE((INDEX('Duplicate MC values'!H$2:H$61,ROW()*2-2,,1),INDEX('Duplicate MC values'!H$2:H$61,ROW()*2-3,,1)))</f>
        <v>0</v>
      </c>
      <c r="J31" s="16">
        <f>AVERAGE((INDEX('Duplicate MC values'!I$2:I$61,ROW()*2-2,,1),INDEX('Duplicate MC values'!I$2:I$61,ROW()*2-3,,1)))</f>
        <v>0</v>
      </c>
      <c r="K31" s="16">
        <f>AVERAGE((INDEX('Duplicate MC values'!J$2:J$61,ROW()*2-2,,1),INDEX('Duplicate MC values'!J$2:J$61,ROW()*2-3,,1)))</f>
        <v>0</v>
      </c>
      <c r="L31" s="16">
        <f>AVERAGE((INDEX('Duplicate MC values'!K$2:K$61,ROW()*2-2,,1),INDEX('Duplicate MC values'!K$2:K$61,ROW()*2-3,,1)))</f>
        <v>0</v>
      </c>
      <c r="M31" s="16">
        <f>AVERAGE((INDEX('Duplicate MC values'!L$2:L$61,ROW()*2-2,,1),INDEX('Duplicate MC values'!L$2:L$61,ROW()*2-3,,1)))</f>
        <v>0</v>
      </c>
      <c r="N31" s="16">
        <f t="shared" si="0"/>
        <v>0</v>
      </c>
    </row>
    <row r="32" spans="3:13" ht="12">
      <c r="C32" s="17"/>
      <c r="D32" s="17"/>
      <c r="E32" s="16"/>
      <c r="F32" s="16"/>
      <c r="G32" s="16"/>
      <c r="H32" s="16"/>
      <c r="I32" s="16"/>
      <c r="J32" s="16"/>
      <c r="K32" s="16"/>
      <c r="L32" s="16"/>
      <c r="M32" s="16"/>
    </row>
    <row r="33" spans="2:14" ht="12">
      <c r="B33" s="6" t="s">
        <v>127</v>
      </c>
      <c r="C33" s="16">
        <f>MIN(C2:C31)</f>
        <v>0</v>
      </c>
      <c r="D33" s="16">
        <f>MIN(D2:D31)</f>
        <v>0</v>
      </c>
      <c r="E33" s="16">
        <f aca="true" t="shared" si="2" ref="E33:N33">MIN(E2:E31)</f>
        <v>0</v>
      </c>
      <c r="F33" s="16"/>
      <c r="G33" s="16">
        <f t="shared" si="2"/>
        <v>0</v>
      </c>
      <c r="H33" s="16">
        <f t="shared" si="2"/>
        <v>0</v>
      </c>
      <c r="I33" s="16">
        <f t="shared" si="2"/>
        <v>0</v>
      </c>
      <c r="J33" s="16">
        <f t="shared" si="2"/>
        <v>0</v>
      </c>
      <c r="K33" s="16">
        <f t="shared" si="2"/>
        <v>0</v>
      </c>
      <c r="L33" s="16">
        <f t="shared" si="2"/>
        <v>0</v>
      </c>
      <c r="M33" s="16">
        <f t="shared" si="2"/>
        <v>0</v>
      </c>
      <c r="N33" s="1">
        <f t="shared" si="2"/>
        <v>0</v>
      </c>
    </row>
    <row r="34" spans="2:14" ht="12">
      <c r="B34" s="6" t="s">
        <v>128</v>
      </c>
      <c r="C34" s="16">
        <f>MAX(C2:C31)</f>
        <v>0</v>
      </c>
      <c r="D34" s="16">
        <f>MAX(D2:D31)</f>
        <v>0</v>
      </c>
      <c r="E34" s="16">
        <f aca="true" t="shared" si="3" ref="E34:N34">MAX(E2:E31)</f>
        <v>0</v>
      </c>
      <c r="F34" s="16"/>
      <c r="G34" s="16">
        <f t="shared" si="3"/>
        <v>0</v>
      </c>
      <c r="H34" s="16">
        <f t="shared" si="3"/>
        <v>0</v>
      </c>
      <c r="I34" s="16">
        <f t="shared" si="3"/>
        <v>0</v>
      </c>
      <c r="J34" s="16">
        <f t="shared" si="3"/>
        <v>0</v>
      </c>
      <c r="K34" s="16">
        <f t="shared" si="3"/>
        <v>0</v>
      </c>
      <c r="L34" s="16">
        <f t="shared" si="3"/>
        <v>0</v>
      </c>
      <c r="M34" s="16">
        <f t="shared" si="3"/>
        <v>0</v>
      </c>
      <c r="N34" s="1">
        <f t="shared" si="3"/>
        <v>0</v>
      </c>
    </row>
    <row r="35" spans="2:14" ht="12">
      <c r="B35" s="39" t="s">
        <v>49</v>
      </c>
      <c r="C35" s="16">
        <f>AVERAGE(C2:C31)</f>
        <v>0</v>
      </c>
      <c r="D35" s="16">
        <f>AVERAGE(D2:D31)</f>
        <v>0</v>
      </c>
      <c r="E35" s="16">
        <f aca="true" t="shared" si="4" ref="E35:N35">AVERAGE(E2:E31)</f>
        <v>0</v>
      </c>
      <c r="F35" s="16"/>
      <c r="G35" s="16">
        <f t="shared" si="4"/>
        <v>0</v>
      </c>
      <c r="H35" s="16">
        <f t="shared" si="4"/>
        <v>0</v>
      </c>
      <c r="I35" s="16">
        <f t="shared" si="4"/>
        <v>0</v>
      </c>
      <c r="J35" s="16">
        <f t="shared" si="4"/>
        <v>0</v>
      </c>
      <c r="K35" s="16">
        <f t="shared" si="4"/>
        <v>0</v>
      </c>
      <c r="L35" s="16">
        <f t="shared" si="4"/>
        <v>0</v>
      </c>
      <c r="M35" s="16">
        <f t="shared" si="4"/>
        <v>0</v>
      </c>
      <c r="N35" s="1">
        <f t="shared" si="4"/>
        <v>0</v>
      </c>
    </row>
    <row r="36" spans="2:14" ht="12">
      <c r="B36" s="6" t="s">
        <v>129</v>
      </c>
      <c r="C36" s="16">
        <f>STDEV(C2:C31)</f>
        <v>0</v>
      </c>
      <c r="D36" s="16">
        <f>STDEV(D2:D31)</f>
        <v>0</v>
      </c>
      <c r="E36" s="16">
        <f aca="true" t="shared" si="5" ref="E36:N36">STDEV(E2:E31)</f>
        <v>0</v>
      </c>
      <c r="F36" s="16"/>
      <c r="G36" s="16">
        <f t="shared" si="5"/>
        <v>0</v>
      </c>
      <c r="H36" s="16">
        <f t="shared" si="5"/>
        <v>0</v>
      </c>
      <c r="I36" s="16">
        <f t="shared" si="5"/>
        <v>0</v>
      </c>
      <c r="J36" s="16">
        <f t="shared" si="5"/>
        <v>0</v>
      </c>
      <c r="K36" s="16">
        <f t="shared" si="5"/>
        <v>0</v>
      </c>
      <c r="L36" s="16">
        <f t="shared" si="5"/>
        <v>0</v>
      </c>
      <c r="M36" s="16">
        <f t="shared" si="5"/>
        <v>0</v>
      </c>
      <c r="N36" s="1">
        <f t="shared" si="5"/>
        <v>0</v>
      </c>
    </row>
  </sheetData>
  <sheetProtection sheet="1" objects="1" scenarios="1"/>
  <printOptions/>
  <pageMargins left="0.75" right="0.75" top="1" bottom="1" header="0.5" footer="0.5"/>
  <pageSetup orientation="portrait" paperSize="9"/>
  <legacyDrawing r:id="rId2"/>
</worksheet>
</file>

<file path=xl/worksheets/sheet13.xml><?xml version="1.0" encoding="utf-8"?>
<worksheet xmlns="http://schemas.openxmlformats.org/spreadsheetml/2006/main" xmlns:r="http://schemas.openxmlformats.org/officeDocument/2006/relationships">
  <dimension ref="A1:L62"/>
  <sheetViews>
    <sheetView zoomScalePageLayoutView="0" workbookViewId="0" topLeftCell="A1">
      <selection activeCell="C3" sqref="C3"/>
    </sheetView>
  </sheetViews>
  <sheetFormatPr defaultColWidth="11.421875" defaultRowHeight="12.75"/>
  <cols>
    <col min="1" max="1" width="10.8515625" style="1" customWidth="1"/>
    <col min="2" max="2" width="16.421875" style="6" customWidth="1"/>
    <col min="3" max="12" width="9.28125" style="1" customWidth="1"/>
    <col min="13" max="16384" width="11.421875" style="5" customWidth="1"/>
  </cols>
  <sheetData>
    <row r="1" spans="1:12" ht="12">
      <c r="A1" s="1" t="s">
        <v>0</v>
      </c>
      <c r="B1" s="6" t="s">
        <v>39</v>
      </c>
      <c r="C1" s="1" t="s">
        <v>48</v>
      </c>
      <c r="D1" s="1" t="s">
        <v>115</v>
      </c>
      <c r="E1" s="1" t="s">
        <v>116</v>
      </c>
      <c r="F1" s="1" t="s">
        <v>117</v>
      </c>
      <c r="G1" s="1" t="s">
        <v>118</v>
      </c>
      <c r="H1" s="1" t="s">
        <v>119</v>
      </c>
      <c r="I1" s="1" t="s">
        <v>120</v>
      </c>
      <c r="J1" s="1" t="s">
        <v>121</v>
      </c>
      <c r="K1" s="1" t="s">
        <v>122</v>
      </c>
      <c r="L1" s="1" t="s">
        <v>123</v>
      </c>
    </row>
    <row r="2" spans="1:12" s="43" customFormat="1" ht="12">
      <c r="A2" s="123" t="s">
        <v>130</v>
      </c>
      <c r="B2" s="123"/>
      <c r="C2" s="13">
        <v>1</v>
      </c>
      <c r="D2" s="13">
        <v>1</v>
      </c>
      <c r="E2" s="13">
        <v>1.5</v>
      </c>
      <c r="F2" s="13">
        <v>1.5</v>
      </c>
      <c r="G2" s="13">
        <v>1.5</v>
      </c>
      <c r="H2" s="13">
        <v>1.5</v>
      </c>
      <c r="I2" s="13">
        <v>1.5</v>
      </c>
      <c r="J2" s="13">
        <v>1.5</v>
      </c>
      <c r="K2" s="13">
        <v>1.5</v>
      </c>
      <c r="L2" s="13">
        <v>1.5</v>
      </c>
    </row>
    <row r="3" spans="1:12" ht="12">
      <c r="A3" s="1">
        <f>'TRB Record'!A2</f>
        <v>1</v>
      </c>
      <c r="B3" s="6">
        <f>'TRB Record'!C2</f>
        <v>0</v>
      </c>
      <c r="C3" s="1">
        <f>IF(ABS('Duplicate MC values'!C2-'Duplicate MC values'!C3)&gt;'Error Flags'!C$2,'Duplicate MC values'!C2,"")</f>
      </c>
      <c r="D3" s="1">
        <f>IF(ABS('Duplicate MC values'!D2-'Duplicate MC values'!D3)&gt;'Error Flags'!D$2,'Duplicate MC values'!D2,"")</f>
      </c>
      <c r="E3" s="1">
        <f>IF(ABS('Duplicate MC values'!E2-'Duplicate MC values'!E3)&gt;'Error Flags'!E$2,'Duplicate MC values'!E2,"")</f>
      </c>
      <c r="F3" s="1">
        <f>IF(ABS('Duplicate MC values'!F2-'Duplicate MC values'!F3)&gt;'Error Flags'!F$2,'Duplicate MC values'!F2,"")</f>
      </c>
      <c r="G3" s="1">
        <f>IF(ABS('Duplicate MC values'!G2-'Duplicate MC values'!G3)&gt;'Error Flags'!G$2,'Duplicate MC values'!G2,"")</f>
      </c>
      <c r="H3" s="1">
        <f>IF(ABS('Duplicate MC values'!H2-'Duplicate MC values'!H3)&gt;'Error Flags'!H$2,'Duplicate MC values'!H2,"")</f>
      </c>
      <c r="I3" s="1">
        <f>IF(ABS('Duplicate MC values'!I2-'Duplicate MC values'!I3)&gt;'Error Flags'!I$2,'Duplicate MC values'!I2,"")</f>
      </c>
      <c r="J3" s="1">
        <f>IF(ABS('Duplicate MC values'!J2-'Duplicate MC values'!J3)&gt;'Error Flags'!J$2,'Duplicate MC values'!J2,"")</f>
      </c>
      <c r="K3" s="1">
        <f>IF(ABS('Duplicate MC values'!K2-'Duplicate MC values'!K3)&gt;'Error Flags'!K$2,'Duplicate MC values'!K2,"")</f>
      </c>
      <c r="L3" s="1">
        <f>IF(ABS('Duplicate MC values'!L2-'Duplicate MC values'!L3)&gt;'Error Flags'!L$2,'Duplicate MC values'!L2,"")</f>
      </c>
    </row>
    <row r="4" spans="1:12" ht="12">
      <c r="A4" s="1" t="str">
        <f>'TRB Record'!A3</f>
        <v>replicate 1</v>
      </c>
      <c r="B4" s="6">
        <f>'TRB Record'!C3</f>
        <v>0</v>
      </c>
      <c r="C4" s="1">
        <f>IF(ABS('Duplicate MC values'!C2-'Duplicate MC values'!C3)&gt;'Error Flags'!C$2,'Duplicate MC values'!C3,"")</f>
      </c>
      <c r="D4" s="1">
        <f>IF(ABS('Duplicate MC values'!D2-'Duplicate MC values'!D3)&gt;'Error Flags'!D$2,'Duplicate MC values'!D3,"")</f>
      </c>
      <c r="E4" s="1">
        <f>IF(ABS('Duplicate MC values'!E2-'Duplicate MC values'!E3)&gt;'Error Flags'!E$2,'Duplicate MC values'!E3,"")</f>
      </c>
      <c r="F4" s="1">
        <f>IF(ABS('Duplicate MC values'!F2-'Duplicate MC values'!F3)&gt;'Error Flags'!F$2,'Duplicate MC values'!F3,"")</f>
      </c>
      <c r="G4" s="1">
        <f>IF(ABS('Duplicate MC values'!G2-'Duplicate MC values'!G3)&gt;'Error Flags'!G$2,'Duplicate MC values'!G3,"")</f>
      </c>
      <c r="H4" s="1">
        <f>IF(ABS('Duplicate MC values'!H2-'Duplicate MC values'!H3)&gt;'Error Flags'!H$2,'Duplicate MC values'!H3,"")</f>
      </c>
      <c r="I4" s="1">
        <f>IF(ABS('Duplicate MC values'!I2-'Duplicate MC values'!I3)&gt;'Error Flags'!I$2,'Duplicate MC values'!I3,"")</f>
      </c>
      <c r="J4" s="1">
        <f>IF(ABS('Duplicate MC values'!J2-'Duplicate MC values'!J3)&gt;'Error Flags'!J$2,'Duplicate MC values'!J3,"")</f>
      </c>
      <c r="K4" s="1">
        <f>IF(ABS('Duplicate MC values'!K2-'Duplicate MC values'!K3)&gt;'Error Flags'!K$2,'Duplicate MC values'!K3,"")</f>
      </c>
      <c r="L4" s="1">
        <f>IF(ABS('Duplicate MC values'!L2-'Duplicate MC values'!L3)&gt;'Error Flags'!L$2,'Duplicate MC values'!L3,"")</f>
      </c>
    </row>
    <row r="5" spans="1:12" ht="12">
      <c r="A5" s="1">
        <f>'TRB Record'!A4</f>
        <v>2</v>
      </c>
      <c r="B5" s="6">
        <f>'TRB Record'!C4</f>
        <v>0</v>
      </c>
      <c r="C5" s="1">
        <f>IF(ABS('Duplicate MC values'!C4-'Duplicate MC values'!C5)&gt;'Error Flags'!C$2,'Duplicate MC values'!C4,"")</f>
      </c>
      <c r="D5" s="1">
        <f>IF(ABS('Duplicate MC values'!D4-'Duplicate MC values'!D5)&gt;'Error Flags'!D$2,'Duplicate MC values'!D4,"")</f>
      </c>
      <c r="E5" s="1">
        <f>IF(ABS('Duplicate MC values'!E4-'Duplicate MC values'!E5)&gt;'Error Flags'!E$2,'Duplicate MC values'!E4,"")</f>
      </c>
      <c r="F5" s="1">
        <f>IF(ABS('Duplicate MC values'!F4-'Duplicate MC values'!F5)&gt;'Error Flags'!F$2,'Duplicate MC values'!F4,"")</f>
      </c>
      <c r="G5" s="1">
        <f>IF(ABS('Duplicate MC values'!G4-'Duplicate MC values'!G5)&gt;'Error Flags'!G$2,'Duplicate MC values'!G4,"")</f>
      </c>
      <c r="H5" s="1">
        <f>IF(ABS('Duplicate MC values'!H4-'Duplicate MC values'!H5)&gt;'Error Flags'!H$2,'Duplicate MC values'!H4,"")</f>
      </c>
      <c r="I5" s="1">
        <f>IF(ABS('Duplicate MC values'!I4-'Duplicate MC values'!I5)&gt;'Error Flags'!I$2,'Duplicate MC values'!I4,"")</f>
      </c>
      <c r="J5" s="1">
        <f>IF(ABS('Duplicate MC values'!J4-'Duplicate MC values'!J5)&gt;'Error Flags'!J$2,'Duplicate MC values'!J4,"")</f>
      </c>
      <c r="K5" s="1">
        <f>IF(ABS('Duplicate MC values'!K4-'Duplicate MC values'!K5)&gt;'Error Flags'!K$2,'Duplicate MC values'!K4,"")</f>
      </c>
      <c r="L5" s="1">
        <f>IF(ABS('Duplicate MC values'!L4-'Duplicate MC values'!L5)&gt;'Error Flags'!L$2,'Duplicate MC values'!L4,"")</f>
      </c>
    </row>
    <row r="6" spans="1:12" ht="12">
      <c r="A6" s="1" t="str">
        <f>'TRB Record'!A5</f>
        <v>replicate 2</v>
      </c>
      <c r="B6" s="6">
        <f>'TRB Record'!C5</f>
        <v>0</v>
      </c>
      <c r="C6" s="1">
        <f>IF(ABS('Duplicate MC values'!C4-'Duplicate MC values'!C5)&gt;'Error Flags'!C$2,'Duplicate MC values'!C5,"")</f>
      </c>
      <c r="D6" s="1">
        <f>IF(ABS('Duplicate MC values'!D4-'Duplicate MC values'!D5)&gt;'Error Flags'!D$2,'Duplicate MC values'!D5,"")</f>
      </c>
      <c r="E6" s="1">
        <f>IF(ABS('Duplicate MC values'!E4-'Duplicate MC values'!E5)&gt;'Error Flags'!E$2,'Duplicate MC values'!E5,"")</f>
      </c>
      <c r="F6" s="1">
        <f>IF(ABS('Duplicate MC values'!F4-'Duplicate MC values'!F5)&gt;'Error Flags'!F$2,'Duplicate MC values'!F5,"")</f>
      </c>
      <c r="G6" s="1">
        <f>IF(ABS('Duplicate MC values'!G4-'Duplicate MC values'!G5)&gt;'Error Flags'!G$2,'Duplicate MC values'!G5,"")</f>
      </c>
      <c r="H6" s="1">
        <f>IF(ABS('Duplicate MC values'!H4-'Duplicate MC values'!H5)&gt;'Error Flags'!H$2,'Duplicate MC values'!H5,"")</f>
      </c>
      <c r="I6" s="1">
        <f>IF(ABS('Duplicate MC values'!I4-'Duplicate MC values'!I5)&gt;'Error Flags'!I$2,'Duplicate MC values'!I5,"")</f>
      </c>
      <c r="J6" s="1">
        <f>IF(ABS('Duplicate MC values'!J4-'Duplicate MC values'!J5)&gt;'Error Flags'!J$2,'Duplicate MC values'!J5,"")</f>
      </c>
      <c r="K6" s="1">
        <f>IF(ABS('Duplicate MC values'!K4-'Duplicate MC values'!K5)&gt;'Error Flags'!K$2,'Duplicate MC values'!K5,"")</f>
      </c>
      <c r="L6" s="1">
        <f>IF(ABS('Duplicate MC values'!L4-'Duplicate MC values'!L5)&gt;'Error Flags'!L$2,'Duplicate MC values'!L5,"")</f>
      </c>
    </row>
    <row r="7" spans="1:12" ht="12">
      <c r="A7" s="1">
        <f>'TRB Record'!A6</f>
        <v>3</v>
      </c>
      <c r="B7" s="6">
        <f>'TRB Record'!C6</f>
        <v>0</v>
      </c>
      <c r="C7" s="1">
        <f>IF(ABS('Duplicate MC values'!C6-'Duplicate MC values'!C7)&gt;'Error Flags'!C$2,'Duplicate MC values'!C6,"")</f>
      </c>
      <c r="D7" s="1">
        <f>IF(ABS('Duplicate MC values'!D6-'Duplicate MC values'!D7)&gt;'Error Flags'!D$2,'Duplicate MC values'!D6,"")</f>
      </c>
      <c r="E7" s="1">
        <f>IF(ABS('Duplicate MC values'!E6-'Duplicate MC values'!E7)&gt;'Error Flags'!E$2,'Duplicate MC values'!E6,"")</f>
      </c>
      <c r="F7" s="1">
        <f>IF(ABS('Duplicate MC values'!F6-'Duplicate MC values'!F7)&gt;'Error Flags'!F$2,'Duplicate MC values'!F6,"")</f>
      </c>
      <c r="G7" s="1">
        <f>IF(ABS('Duplicate MC values'!G6-'Duplicate MC values'!G7)&gt;'Error Flags'!G$2,'Duplicate MC values'!G6,"")</f>
      </c>
      <c r="H7" s="1">
        <f>IF(ABS('Duplicate MC values'!H6-'Duplicate MC values'!H7)&gt;'Error Flags'!H$2,'Duplicate MC values'!H6,"")</f>
      </c>
      <c r="I7" s="1">
        <f>IF(ABS('Duplicate MC values'!I6-'Duplicate MC values'!I7)&gt;'Error Flags'!I$2,'Duplicate MC values'!I6,"")</f>
      </c>
      <c r="J7" s="1">
        <f>IF(ABS('Duplicate MC values'!J6-'Duplicate MC values'!J7)&gt;'Error Flags'!J$2,'Duplicate MC values'!J6,"")</f>
      </c>
      <c r="K7" s="1">
        <f>IF(ABS('Duplicate MC values'!K6-'Duplicate MC values'!K7)&gt;'Error Flags'!K$2,'Duplicate MC values'!K6,"")</f>
      </c>
      <c r="L7" s="1">
        <f>IF(ABS('Duplicate MC values'!L6-'Duplicate MC values'!L7)&gt;'Error Flags'!L$2,'Duplicate MC values'!L6,"")</f>
      </c>
    </row>
    <row r="8" spans="1:12" ht="12">
      <c r="A8" s="1" t="str">
        <f>'TRB Record'!A7</f>
        <v>replicate 3</v>
      </c>
      <c r="B8" s="6">
        <f>'TRB Record'!C7</f>
        <v>0</v>
      </c>
      <c r="C8" s="1">
        <f>IF(ABS('Duplicate MC values'!C6-'Duplicate MC values'!C7)&gt;'Error Flags'!C$2,'Duplicate MC values'!C7,"")</f>
      </c>
      <c r="D8" s="1">
        <f>IF(ABS('Duplicate MC values'!D6-'Duplicate MC values'!D7)&gt;'Error Flags'!D$2,'Duplicate MC values'!D7,"")</f>
      </c>
      <c r="E8" s="1">
        <f>IF(ABS('Duplicate MC values'!E6-'Duplicate MC values'!E7)&gt;'Error Flags'!E$2,'Duplicate MC values'!E7,"")</f>
      </c>
      <c r="F8" s="1">
        <f>IF(ABS('Duplicate MC values'!F6-'Duplicate MC values'!F7)&gt;'Error Flags'!F$2,'Duplicate MC values'!F7,"")</f>
      </c>
      <c r="G8" s="1">
        <f>IF(ABS('Duplicate MC values'!G6-'Duplicate MC values'!G7)&gt;'Error Flags'!G$2,'Duplicate MC values'!G7,"")</f>
      </c>
      <c r="H8" s="1">
        <f>IF(ABS('Duplicate MC values'!H6-'Duplicate MC values'!H7)&gt;'Error Flags'!H$2,'Duplicate MC values'!H7,"")</f>
      </c>
      <c r="I8" s="1">
        <f>IF(ABS('Duplicate MC values'!I6-'Duplicate MC values'!I7)&gt;'Error Flags'!I$2,'Duplicate MC values'!I7,"")</f>
      </c>
      <c r="J8" s="1">
        <f>IF(ABS('Duplicate MC values'!J6-'Duplicate MC values'!J7)&gt;'Error Flags'!J$2,'Duplicate MC values'!J7,"")</f>
      </c>
      <c r="K8" s="1">
        <f>IF(ABS('Duplicate MC values'!K6-'Duplicate MC values'!K7)&gt;'Error Flags'!K$2,'Duplicate MC values'!K7,"")</f>
      </c>
      <c r="L8" s="1">
        <f>IF(ABS('Duplicate MC values'!L6-'Duplicate MC values'!L7)&gt;'Error Flags'!L$2,'Duplicate MC values'!L7,"")</f>
      </c>
    </row>
    <row r="9" spans="1:12" ht="12">
      <c r="A9" s="1">
        <f>'TRB Record'!A8</f>
        <v>4</v>
      </c>
      <c r="B9" s="6">
        <f>'TRB Record'!C8</f>
        <v>0</v>
      </c>
      <c r="C9" s="1">
        <f>IF(ABS('Duplicate MC values'!C8-'Duplicate MC values'!C9)&gt;'Error Flags'!C$2,'Duplicate MC values'!C8,"")</f>
      </c>
      <c r="D9" s="1">
        <f>IF(ABS('Duplicate MC values'!D8-'Duplicate MC values'!D9)&gt;'Error Flags'!D$2,'Duplicate MC values'!D8,"")</f>
      </c>
      <c r="E9" s="1">
        <f>IF(ABS('Duplicate MC values'!E8-'Duplicate MC values'!E9)&gt;'Error Flags'!E$2,'Duplicate MC values'!E8,"")</f>
      </c>
      <c r="F9" s="1">
        <f>IF(ABS('Duplicate MC values'!F8-'Duplicate MC values'!F9)&gt;'Error Flags'!F$2,'Duplicate MC values'!F8,"")</f>
      </c>
      <c r="G9" s="1">
        <f>IF(ABS('Duplicate MC values'!G8-'Duplicate MC values'!G9)&gt;'Error Flags'!G$2,'Duplicate MC values'!G8,"")</f>
      </c>
      <c r="H9" s="1">
        <f>IF(ABS('Duplicate MC values'!H8-'Duplicate MC values'!H9)&gt;'Error Flags'!H$2,'Duplicate MC values'!H8,"")</f>
      </c>
      <c r="I9" s="1">
        <f>IF(ABS('Duplicate MC values'!I8-'Duplicate MC values'!I9)&gt;'Error Flags'!I$2,'Duplicate MC values'!I8,"")</f>
      </c>
      <c r="J9" s="1">
        <f>IF(ABS('Duplicate MC values'!J8-'Duplicate MC values'!J9)&gt;'Error Flags'!J$2,'Duplicate MC values'!J8,"")</f>
      </c>
      <c r="K9" s="1">
        <f>IF(ABS('Duplicate MC values'!K8-'Duplicate MC values'!K9)&gt;'Error Flags'!K$2,'Duplicate MC values'!K8,"")</f>
      </c>
      <c r="L9" s="1">
        <f>IF(ABS('Duplicate MC values'!L8-'Duplicate MC values'!L9)&gt;'Error Flags'!L$2,'Duplicate MC values'!L8,"")</f>
      </c>
    </row>
    <row r="10" spans="1:12" ht="12">
      <c r="A10" s="1" t="str">
        <f>'TRB Record'!A9</f>
        <v>replicate 4</v>
      </c>
      <c r="B10" s="6">
        <f>'TRB Record'!C9</f>
        <v>0</v>
      </c>
      <c r="C10" s="1">
        <f>IF(ABS('Duplicate MC values'!C8-'Duplicate MC values'!C9)&gt;'Error Flags'!C$2,'Duplicate MC values'!C9,"")</f>
      </c>
      <c r="D10" s="1">
        <f>IF(ABS('Duplicate MC values'!D8-'Duplicate MC values'!D9)&gt;'Error Flags'!D$2,'Duplicate MC values'!D9,"")</f>
      </c>
      <c r="E10" s="1">
        <f>IF(ABS('Duplicate MC values'!E8-'Duplicate MC values'!E9)&gt;'Error Flags'!E$2,'Duplicate MC values'!E9,"")</f>
      </c>
      <c r="F10" s="1">
        <f>IF(ABS('Duplicate MC values'!F8-'Duplicate MC values'!F9)&gt;'Error Flags'!F$2,'Duplicate MC values'!F9,"")</f>
      </c>
      <c r="G10" s="1">
        <f>IF(ABS('Duplicate MC values'!G8-'Duplicate MC values'!G9)&gt;'Error Flags'!G$2,'Duplicate MC values'!G9,"")</f>
      </c>
      <c r="H10" s="1">
        <f>IF(ABS('Duplicate MC values'!H8-'Duplicate MC values'!H9)&gt;'Error Flags'!H$2,'Duplicate MC values'!H9,"")</f>
      </c>
      <c r="I10" s="1">
        <f>IF(ABS('Duplicate MC values'!I8-'Duplicate MC values'!I9)&gt;'Error Flags'!I$2,'Duplicate MC values'!I9,"")</f>
      </c>
      <c r="J10" s="1">
        <f>IF(ABS('Duplicate MC values'!J8-'Duplicate MC values'!J9)&gt;'Error Flags'!J$2,'Duplicate MC values'!J9,"")</f>
      </c>
      <c r="K10" s="1">
        <f>IF(ABS('Duplicate MC values'!K8-'Duplicate MC values'!K9)&gt;'Error Flags'!K$2,'Duplicate MC values'!K9,"")</f>
      </c>
      <c r="L10" s="1">
        <f>IF(ABS('Duplicate MC values'!L8-'Duplicate MC values'!L9)&gt;'Error Flags'!L$2,'Duplicate MC values'!L9,"")</f>
      </c>
    </row>
    <row r="11" spans="1:12" ht="12">
      <c r="A11" s="1">
        <f>'TRB Record'!A10</f>
        <v>5</v>
      </c>
      <c r="B11" s="6">
        <f>'TRB Record'!C10</f>
        <v>0</v>
      </c>
      <c r="C11" s="1">
        <f>IF(ABS('Duplicate MC values'!C10-'Duplicate MC values'!C11)&gt;'Error Flags'!C$2,'Duplicate MC values'!C10,"")</f>
      </c>
      <c r="D11" s="1">
        <f>IF(ABS('Duplicate MC values'!D10-'Duplicate MC values'!D11)&gt;'Error Flags'!D$2,'Duplicate MC values'!D10,"")</f>
      </c>
      <c r="E11" s="1">
        <f>IF(ABS('Duplicate MC values'!E10-'Duplicate MC values'!E11)&gt;'Error Flags'!E$2,'Duplicate MC values'!E10,"")</f>
      </c>
      <c r="F11" s="1">
        <f>IF(ABS('Duplicate MC values'!F10-'Duplicate MC values'!F11)&gt;'Error Flags'!F$2,'Duplicate MC values'!F10,"")</f>
      </c>
      <c r="G11" s="1">
        <f>IF(ABS('Duplicate MC values'!G10-'Duplicate MC values'!G11)&gt;'Error Flags'!G$2,'Duplicate MC values'!G10,"")</f>
      </c>
      <c r="H11" s="1">
        <f>IF(ABS('Duplicate MC values'!H10-'Duplicate MC values'!H11)&gt;'Error Flags'!H$2,'Duplicate MC values'!H10,"")</f>
      </c>
      <c r="I11" s="1">
        <f>IF(ABS('Duplicate MC values'!I10-'Duplicate MC values'!I11)&gt;'Error Flags'!I$2,'Duplicate MC values'!I10,"")</f>
      </c>
      <c r="J11" s="1">
        <f>IF(ABS('Duplicate MC values'!J10-'Duplicate MC values'!J11)&gt;'Error Flags'!J$2,'Duplicate MC values'!J10,"")</f>
      </c>
      <c r="K11" s="1">
        <f>IF(ABS('Duplicate MC values'!K10-'Duplicate MC values'!K11)&gt;'Error Flags'!K$2,'Duplicate MC values'!K10,"")</f>
      </c>
      <c r="L11" s="1">
        <f>IF(ABS('Duplicate MC values'!L10-'Duplicate MC values'!L11)&gt;'Error Flags'!L$2,'Duplicate MC values'!L10,"")</f>
      </c>
    </row>
    <row r="12" spans="1:12" ht="12">
      <c r="A12" s="1" t="str">
        <f>'TRB Record'!A11</f>
        <v>replicate 5</v>
      </c>
      <c r="B12" s="6">
        <f>'TRB Record'!C11</f>
        <v>0</v>
      </c>
      <c r="C12" s="1">
        <f>IF(ABS('Duplicate MC values'!C10-'Duplicate MC values'!C11)&gt;'Error Flags'!C$2,'Duplicate MC values'!C11,"")</f>
      </c>
      <c r="D12" s="1">
        <f>IF(ABS('Duplicate MC values'!D10-'Duplicate MC values'!D11)&gt;'Error Flags'!D$2,'Duplicate MC values'!D11,"")</f>
      </c>
      <c r="E12" s="1">
        <f>IF(ABS('Duplicate MC values'!E10-'Duplicate MC values'!E11)&gt;'Error Flags'!E$2,'Duplicate MC values'!E11,"")</f>
      </c>
      <c r="F12" s="1">
        <f>IF(ABS('Duplicate MC values'!F10-'Duplicate MC values'!F11)&gt;'Error Flags'!F$2,'Duplicate MC values'!F11,"")</f>
      </c>
      <c r="G12" s="1">
        <f>IF(ABS('Duplicate MC values'!G10-'Duplicate MC values'!G11)&gt;'Error Flags'!G$2,'Duplicate MC values'!G11,"")</f>
      </c>
      <c r="H12" s="1">
        <f>IF(ABS('Duplicate MC values'!H10-'Duplicate MC values'!H11)&gt;'Error Flags'!H$2,'Duplicate MC values'!H11,"")</f>
      </c>
      <c r="I12" s="1">
        <f>IF(ABS('Duplicate MC values'!I10-'Duplicate MC values'!I11)&gt;'Error Flags'!I$2,'Duplicate MC values'!I11,"")</f>
      </c>
      <c r="J12" s="1">
        <f>IF(ABS('Duplicate MC values'!J10-'Duplicate MC values'!J11)&gt;'Error Flags'!J$2,'Duplicate MC values'!J11,"")</f>
      </c>
      <c r="K12" s="1">
        <f>IF(ABS('Duplicate MC values'!K10-'Duplicate MC values'!K11)&gt;'Error Flags'!K$2,'Duplicate MC values'!K11,"")</f>
      </c>
      <c r="L12" s="1">
        <f>IF(ABS('Duplicate MC values'!L10-'Duplicate MC values'!L11)&gt;'Error Flags'!L$2,'Duplicate MC values'!L11,"")</f>
      </c>
    </row>
    <row r="13" spans="1:12" ht="12">
      <c r="A13" s="1">
        <f>'TRB Record'!A12</f>
        <v>6</v>
      </c>
      <c r="B13" s="6">
        <f>'TRB Record'!C12</f>
        <v>0</v>
      </c>
      <c r="C13" s="1">
        <f>IF(ABS('Duplicate MC values'!C12-'Duplicate MC values'!C13)&gt;'Error Flags'!C$2,'Duplicate MC values'!C12,"")</f>
      </c>
      <c r="D13" s="1">
        <f>IF(ABS('Duplicate MC values'!D12-'Duplicate MC values'!D13)&gt;'Error Flags'!D$2,'Duplicate MC values'!D12,"")</f>
      </c>
      <c r="E13" s="1">
        <f>IF(ABS('Duplicate MC values'!E12-'Duplicate MC values'!E13)&gt;'Error Flags'!E$2,'Duplicate MC values'!E12,"")</f>
      </c>
      <c r="F13" s="1">
        <f>IF(ABS('Duplicate MC values'!F12-'Duplicate MC values'!F13)&gt;'Error Flags'!F$2,'Duplicate MC values'!F12,"")</f>
      </c>
      <c r="G13" s="1">
        <f>IF(ABS('Duplicate MC values'!G12-'Duplicate MC values'!G13)&gt;'Error Flags'!G$2,'Duplicate MC values'!G12,"")</f>
      </c>
      <c r="H13" s="1">
        <f>IF(ABS('Duplicate MC values'!H12-'Duplicate MC values'!H13)&gt;'Error Flags'!H$2,'Duplicate MC values'!H12,"")</f>
      </c>
      <c r="I13" s="1">
        <f>IF(ABS('Duplicate MC values'!I12-'Duplicate MC values'!I13)&gt;'Error Flags'!I$2,'Duplicate MC values'!I12,"")</f>
      </c>
      <c r="J13" s="1">
        <f>IF(ABS('Duplicate MC values'!J12-'Duplicate MC values'!J13)&gt;'Error Flags'!J$2,'Duplicate MC values'!J12,"")</f>
      </c>
      <c r="K13" s="1">
        <f>IF(ABS('Duplicate MC values'!K12-'Duplicate MC values'!K13)&gt;'Error Flags'!K$2,'Duplicate MC values'!K12,"")</f>
      </c>
      <c r="L13" s="1">
        <f>IF(ABS('Duplicate MC values'!L12-'Duplicate MC values'!L13)&gt;'Error Flags'!L$2,'Duplicate MC values'!L12,"")</f>
      </c>
    </row>
    <row r="14" spans="1:12" ht="12">
      <c r="A14" s="1" t="str">
        <f>'TRB Record'!A13</f>
        <v>replicate 6</v>
      </c>
      <c r="B14" s="6">
        <f>'TRB Record'!C13</f>
        <v>0</v>
      </c>
      <c r="C14" s="1">
        <f>IF(ABS('Duplicate MC values'!C12-'Duplicate MC values'!C13)&gt;'Error Flags'!C$2,'Duplicate MC values'!C13,"")</f>
      </c>
      <c r="D14" s="1">
        <f>IF(ABS('Duplicate MC values'!D12-'Duplicate MC values'!D13)&gt;'Error Flags'!D$2,'Duplicate MC values'!D13,"")</f>
      </c>
      <c r="E14" s="1">
        <f>IF(ABS('Duplicate MC values'!E12-'Duplicate MC values'!E13)&gt;'Error Flags'!E$2,'Duplicate MC values'!E13,"")</f>
      </c>
      <c r="F14" s="1">
        <f>IF(ABS('Duplicate MC values'!F12-'Duplicate MC values'!F13)&gt;'Error Flags'!F$2,'Duplicate MC values'!F13,"")</f>
      </c>
      <c r="G14" s="1">
        <f>IF(ABS('Duplicate MC values'!G12-'Duplicate MC values'!G13)&gt;'Error Flags'!G$2,'Duplicate MC values'!G13,"")</f>
      </c>
      <c r="H14" s="1">
        <f>IF(ABS('Duplicate MC values'!H12-'Duplicate MC values'!H13)&gt;'Error Flags'!H$2,'Duplicate MC values'!H13,"")</f>
      </c>
      <c r="I14" s="1">
        <f>IF(ABS('Duplicate MC values'!I12-'Duplicate MC values'!I13)&gt;'Error Flags'!I$2,'Duplicate MC values'!I13,"")</f>
      </c>
      <c r="J14" s="1">
        <f>IF(ABS('Duplicate MC values'!J12-'Duplicate MC values'!J13)&gt;'Error Flags'!J$2,'Duplicate MC values'!J13,"")</f>
      </c>
      <c r="K14" s="1">
        <f>IF(ABS('Duplicate MC values'!K12-'Duplicate MC values'!K13)&gt;'Error Flags'!K$2,'Duplicate MC values'!K13,"")</f>
      </c>
      <c r="L14" s="1">
        <f>IF(ABS('Duplicate MC values'!L12-'Duplicate MC values'!L13)&gt;'Error Flags'!L$2,'Duplicate MC values'!L13,"")</f>
      </c>
    </row>
    <row r="15" spans="1:12" ht="12">
      <c r="A15" s="1">
        <f>'TRB Record'!A14</f>
        <v>7</v>
      </c>
      <c r="B15" s="6">
        <f>'TRB Record'!C14</f>
        <v>0</v>
      </c>
      <c r="C15" s="1">
        <f>IF(ABS('Duplicate MC values'!C14-'Duplicate MC values'!C15)&gt;'Error Flags'!C$2,'Duplicate MC values'!C14,"")</f>
      </c>
      <c r="D15" s="1">
        <f>IF(ABS('Duplicate MC values'!D14-'Duplicate MC values'!D15)&gt;'Error Flags'!D$2,'Duplicate MC values'!D14,"")</f>
      </c>
      <c r="E15" s="1">
        <f>IF(ABS('Duplicate MC values'!E14-'Duplicate MC values'!E15)&gt;'Error Flags'!E$2,'Duplicate MC values'!E14,"")</f>
      </c>
      <c r="F15" s="1">
        <f>IF(ABS('Duplicate MC values'!F14-'Duplicate MC values'!F15)&gt;'Error Flags'!F$2,'Duplicate MC values'!F14,"")</f>
      </c>
      <c r="G15" s="1">
        <f>IF(ABS('Duplicate MC values'!G14-'Duplicate MC values'!G15)&gt;'Error Flags'!G$2,'Duplicate MC values'!G14,"")</f>
      </c>
      <c r="H15" s="1">
        <f>IF(ABS('Duplicate MC values'!H14-'Duplicate MC values'!H15)&gt;'Error Flags'!H$2,'Duplicate MC values'!H14,"")</f>
      </c>
      <c r="I15" s="1">
        <f>IF(ABS('Duplicate MC values'!I14-'Duplicate MC values'!I15)&gt;'Error Flags'!I$2,'Duplicate MC values'!I14,"")</f>
      </c>
      <c r="J15" s="1">
        <f>IF(ABS('Duplicate MC values'!J14-'Duplicate MC values'!J15)&gt;'Error Flags'!J$2,'Duplicate MC values'!J14,"")</f>
      </c>
      <c r="K15" s="1">
        <f>IF(ABS('Duplicate MC values'!K14-'Duplicate MC values'!K15)&gt;'Error Flags'!K$2,'Duplicate MC values'!K14,"")</f>
      </c>
      <c r="L15" s="1">
        <f>IF(ABS('Duplicate MC values'!L14-'Duplicate MC values'!L15)&gt;'Error Flags'!L$2,'Duplicate MC values'!L14,"")</f>
      </c>
    </row>
    <row r="16" spans="1:12" ht="12">
      <c r="A16" s="1" t="str">
        <f>'TRB Record'!A15</f>
        <v>replicate 7</v>
      </c>
      <c r="B16" s="6">
        <f>'TRB Record'!C15</f>
        <v>0</v>
      </c>
      <c r="C16" s="1">
        <f>IF(ABS('Duplicate MC values'!C14-'Duplicate MC values'!C15)&gt;'Error Flags'!C$2,'Duplicate MC values'!C15,"")</f>
      </c>
      <c r="D16" s="1">
        <f>IF(ABS('Duplicate MC values'!D14-'Duplicate MC values'!D15)&gt;'Error Flags'!D$2,'Duplicate MC values'!D15,"")</f>
      </c>
      <c r="E16" s="1">
        <f>IF(ABS('Duplicate MC values'!E14-'Duplicate MC values'!E15)&gt;'Error Flags'!E$2,'Duplicate MC values'!E15,"")</f>
      </c>
      <c r="F16" s="1">
        <f>IF(ABS('Duplicate MC values'!F14-'Duplicate MC values'!F15)&gt;'Error Flags'!F$2,'Duplicate MC values'!F15,"")</f>
      </c>
      <c r="G16" s="1">
        <f>IF(ABS('Duplicate MC values'!G14-'Duplicate MC values'!G15)&gt;'Error Flags'!G$2,'Duplicate MC values'!G15,"")</f>
      </c>
      <c r="H16" s="1">
        <f>IF(ABS('Duplicate MC values'!H14-'Duplicate MC values'!H15)&gt;'Error Flags'!H$2,'Duplicate MC values'!H15,"")</f>
      </c>
      <c r="I16" s="1">
        <f>IF(ABS('Duplicate MC values'!I14-'Duplicate MC values'!I15)&gt;'Error Flags'!I$2,'Duplicate MC values'!I15,"")</f>
      </c>
      <c r="J16" s="1">
        <f>IF(ABS('Duplicate MC values'!J14-'Duplicate MC values'!J15)&gt;'Error Flags'!J$2,'Duplicate MC values'!J15,"")</f>
      </c>
      <c r="K16" s="1">
        <f>IF(ABS('Duplicate MC values'!K14-'Duplicate MC values'!K15)&gt;'Error Flags'!K$2,'Duplicate MC values'!K15,"")</f>
      </c>
      <c r="L16" s="1">
        <f>IF(ABS('Duplicate MC values'!L14-'Duplicate MC values'!L15)&gt;'Error Flags'!L$2,'Duplicate MC values'!L15,"")</f>
      </c>
    </row>
    <row r="17" spans="1:12" ht="12">
      <c r="A17" s="1">
        <f>'TRB Record'!A16</f>
        <v>8</v>
      </c>
      <c r="B17" s="6">
        <f>'TRB Record'!C16</f>
        <v>0</v>
      </c>
      <c r="C17" s="1">
        <f>IF(ABS('Duplicate MC values'!C16-'Duplicate MC values'!C17)&gt;'Error Flags'!C$2,'Duplicate MC values'!C16,"")</f>
      </c>
      <c r="D17" s="1">
        <f>IF(ABS('Duplicate MC values'!D16-'Duplicate MC values'!D17)&gt;'Error Flags'!D$2,'Duplicate MC values'!D16,"")</f>
      </c>
      <c r="E17" s="1">
        <f>IF(ABS('Duplicate MC values'!E16-'Duplicate MC values'!E17)&gt;'Error Flags'!E$2,'Duplicate MC values'!E16,"")</f>
      </c>
      <c r="F17" s="1">
        <f>IF(ABS('Duplicate MC values'!F16-'Duplicate MC values'!F17)&gt;'Error Flags'!F$2,'Duplicate MC values'!F16,"")</f>
      </c>
      <c r="G17" s="1">
        <f>IF(ABS('Duplicate MC values'!G16-'Duplicate MC values'!G17)&gt;'Error Flags'!G$2,'Duplicate MC values'!G16,"")</f>
      </c>
      <c r="H17" s="1">
        <f>IF(ABS('Duplicate MC values'!H16-'Duplicate MC values'!H17)&gt;'Error Flags'!H$2,'Duplicate MC values'!H16,"")</f>
      </c>
      <c r="I17" s="1">
        <f>IF(ABS('Duplicate MC values'!I16-'Duplicate MC values'!I17)&gt;'Error Flags'!I$2,'Duplicate MC values'!I16,"")</f>
      </c>
      <c r="J17" s="1">
        <f>IF(ABS('Duplicate MC values'!J16-'Duplicate MC values'!J17)&gt;'Error Flags'!J$2,'Duplicate MC values'!J16,"")</f>
      </c>
      <c r="K17" s="1">
        <f>IF(ABS('Duplicate MC values'!K16-'Duplicate MC values'!K17)&gt;'Error Flags'!K$2,'Duplicate MC values'!K16,"")</f>
      </c>
      <c r="L17" s="1">
        <f>IF(ABS('Duplicate MC values'!L16-'Duplicate MC values'!L17)&gt;'Error Flags'!L$2,'Duplicate MC values'!L16,"")</f>
      </c>
    </row>
    <row r="18" spans="1:12" ht="12">
      <c r="A18" s="1" t="str">
        <f>'TRB Record'!A17</f>
        <v>replicate 8</v>
      </c>
      <c r="B18" s="6">
        <f>'TRB Record'!C17</f>
        <v>0</v>
      </c>
      <c r="C18" s="1">
        <f>IF(ABS('Duplicate MC values'!C16-'Duplicate MC values'!C17)&gt;'Error Flags'!C$2,'Duplicate MC values'!C17,"")</f>
      </c>
      <c r="D18" s="1">
        <f>IF(ABS('Duplicate MC values'!D16-'Duplicate MC values'!D17)&gt;'Error Flags'!D$2,'Duplicate MC values'!D17,"")</f>
      </c>
      <c r="E18" s="1">
        <f>IF(ABS('Duplicate MC values'!E16-'Duplicate MC values'!E17)&gt;'Error Flags'!E$2,'Duplicate MC values'!E17,"")</f>
      </c>
      <c r="F18" s="1">
        <f>IF(ABS('Duplicate MC values'!F16-'Duplicate MC values'!F17)&gt;'Error Flags'!F$2,'Duplicate MC values'!F17,"")</f>
      </c>
      <c r="G18" s="1">
        <f>IF(ABS('Duplicate MC values'!G16-'Duplicate MC values'!G17)&gt;'Error Flags'!G$2,'Duplicate MC values'!G17,"")</f>
      </c>
      <c r="H18" s="1">
        <f>IF(ABS('Duplicate MC values'!H16-'Duplicate MC values'!H17)&gt;'Error Flags'!H$2,'Duplicate MC values'!H17,"")</f>
      </c>
      <c r="I18" s="1">
        <f>IF(ABS('Duplicate MC values'!I16-'Duplicate MC values'!I17)&gt;'Error Flags'!I$2,'Duplicate MC values'!I17,"")</f>
      </c>
      <c r="J18" s="1">
        <f>IF(ABS('Duplicate MC values'!J16-'Duplicate MC values'!J17)&gt;'Error Flags'!J$2,'Duplicate MC values'!J17,"")</f>
      </c>
      <c r="K18" s="1">
        <f>IF(ABS('Duplicate MC values'!K16-'Duplicate MC values'!K17)&gt;'Error Flags'!K$2,'Duplicate MC values'!K17,"")</f>
      </c>
      <c r="L18" s="1">
        <f>IF(ABS('Duplicate MC values'!L16-'Duplicate MC values'!L17)&gt;'Error Flags'!L$2,'Duplicate MC values'!L17,"")</f>
      </c>
    </row>
    <row r="19" spans="1:12" ht="12">
      <c r="A19" s="1">
        <f>'TRB Record'!A18</f>
        <v>9</v>
      </c>
      <c r="B19" s="6">
        <f>'TRB Record'!C18</f>
        <v>0</v>
      </c>
      <c r="C19" s="1">
        <f>IF(ABS('Duplicate MC values'!C18-'Duplicate MC values'!C19)&gt;'Error Flags'!C$2,'Duplicate MC values'!C18,"")</f>
      </c>
      <c r="D19" s="1">
        <f>IF(ABS('Duplicate MC values'!D18-'Duplicate MC values'!D19)&gt;'Error Flags'!D$2,'Duplicate MC values'!D18,"")</f>
      </c>
      <c r="E19" s="1">
        <f>IF(ABS('Duplicate MC values'!E18-'Duplicate MC values'!E19)&gt;'Error Flags'!E$2,'Duplicate MC values'!E18,"")</f>
      </c>
      <c r="F19" s="1">
        <f>IF(ABS('Duplicate MC values'!F18-'Duplicate MC values'!F19)&gt;'Error Flags'!F$2,'Duplicate MC values'!F18,"")</f>
      </c>
      <c r="G19" s="1">
        <f>IF(ABS('Duplicate MC values'!G18-'Duplicate MC values'!G19)&gt;'Error Flags'!G$2,'Duplicate MC values'!G18,"")</f>
      </c>
      <c r="H19" s="1">
        <f>IF(ABS('Duplicate MC values'!H18-'Duplicate MC values'!H19)&gt;'Error Flags'!H$2,'Duplicate MC values'!H18,"")</f>
      </c>
      <c r="I19" s="1">
        <f>IF(ABS('Duplicate MC values'!I18-'Duplicate MC values'!I19)&gt;'Error Flags'!I$2,'Duplicate MC values'!I18,"")</f>
      </c>
      <c r="J19" s="1">
        <f>IF(ABS('Duplicate MC values'!J18-'Duplicate MC values'!J19)&gt;'Error Flags'!J$2,'Duplicate MC values'!J18,"")</f>
      </c>
      <c r="K19" s="1">
        <f>IF(ABS('Duplicate MC values'!K18-'Duplicate MC values'!K19)&gt;'Error Flags'!K$2,'Duplicate MC values'!K18,"")</f>
      </c>
      <c r="L19" s="1">
        <f>IF(ABS('Duplicate MC values'!L18-'Duplicate MC values'!L19)&gt;'Error Flags'!L$2,'Duplicate MC values'!L18,"")</f>
      </c>
    </row>
    <row r="20" spans="1:12" ht="12">
      <c r="A20" s="1" t="str">
        <f>'TRB Record'!A19</f>
        <v>replicate 9</v>
      </c>
      <c r="B20" s="6">
        <f>'TRB Record'!C19</f>
        <v>0</v>
      </c>
      <c r="C20" s="1">
        <f>IF(ABS('Duplicate MC values'!C18-'Duplicate MC values'!C19)&gt;'Error Flags'!C$2,'Duplicate MC values'!C19,"")</f>
      </c>
      <c r="D20" s="1">
        <f>IF(ABS('Duplicate MC values'!D18-'Duplicate MC values'!D19)&gt;'Error Flags'!D$2,'Duplicate MC values'!D19,"")</f>
      </c>
      <c r="E20" s="1">
        <f>IF(ABS('Duplicate MC values'!E18-'Duplicate MC values'!E19)&gt;'Error Flags'!E$2,'Duplicate MC values'!E19,"")</f>
      </c>
      <c r="F20" s="1">
        <f>IF(ABS('Duplicate MC values'!F18-'Duplicate MC values'!F19)&gt;'Error Flags'!F$2,'Duplicate MC values'!F19,"")</f>
      </c>
      <c r="G20" s="1">
        <f>IF(ABS('Duplicate MC values'!G18-'Duplicate MC values'!G19)&gt;'Error Flags'!G$2,'Duplicate MC values'!G19,"")</f>
      </c>
      <c r="H20" s="1">
        <f>IF(ABS('Duplicate MC values'!H18-'Duplicate MC values'!H19)&gt;'Error Flags'!H$2,'Duplicate MC values'!H19,"")</f>
      </c>
      <c r="I20" s="1">
        <f>IF(ABS('Duplicate MC values'!I18-'Duplicate MC values'!I19)&gt;'Error Flags'!I$2,'Duplicate MC values'!I19,"")</f>
      </c>
      <c r="J20" s="1">
        <f>IF(ABS('Duplicate MC values'!J18-'Duplicate MC values'!J19)&gt;'Error Flags'!J$2,'Duplicate MC values'!J19,"")</f>
      </c>
      <c r="K20" s="1">
        <f>IF(ABS('Duplicate MC values'!K18-'Duplicate MC values'!K19)&gt;'Error Flags'!K$2,'Duplicate MC values'!K19,"")</f>
      </c>
      <c r="L20" s="1">
        <f>IF(ABS('Duplicate MC values'!L18-'Duplicate MC values'!L19)&gt;'Error Flags'!L$2,'Duplicate MC values'!L19,"")</f>
      </c>
    </row>
    <row r="21" spans="1:12" ht="12">
      <c r="A21" s="1">
        <f>'TRB Record'!A20</f>
        <v>10</v>
      </c>
      <c r="B21" s="6">
        <f>'TRB Record'!C20</f>
        <v>0</v>
      </c>
      <c r="C21" s="1">
        <f>IF(ABS('Duplicate MC values'!C20-'Duplicate MC values'!C21)&gt;'Error Flags'!C$2,'Duplicate MC values'!C20,"")</f>
      </c>
      <c r="D21" s="1">
        <f>IF(ABS('Duplicate MC values'!D20-'Duplicate MC values'!D21)&gt;'Error Flags'!D$2,'Duplicate MC values'!D20,"")</f>
      </c>
      <c r="E21" s="1">
        <f>IF(ABS('Duplicate MC values'!E20-'Duplicate MC values'!E21)&gt;'Error Flags'!E$2,'Duplicate MC values'!E20,"")</f>
      </c>
      <c r="F21" s="1">
        <f>IF(ABS('Duplicate MC values'!F20-'Duplicate MC values'!F21)&gt;'Error Flags'!F$2,'Duplicate MC values'!F20,"")</f>
      </c>
      <c r="G21" s="1">
        <f>IF(ABS('Duplicate MC values'!G20-'Duplicate MC values'!G21)&gt;'Error Flags'!G$2,'Duplicate MC values'!G20,"")</f>
      </c>
      <c r="H21" s="1">
        <f>IF(ABS('Duplicate MC values'!H20-'Duplicate MC values'!H21)&gt;'Error Flags'!H$2,'Duplicate MC values'!H20,"")</f>
      </c>
      <c r="I21" s="1">
        <f>IF(ABS('Duplicate MC values'!I20-'Duplicate MC values'!I21)&gt;'Error Flags'!I$2,'Duplicate MC values'!I20,"")</f>
      </c>
      <c r="J21" s="1">
        <f>IF(ABS('Duplicate MC values'!J20-'Duplicate MC values'!J21)&gt;'Error Flags'!J$2,'Duplicate MC values'!J20,"")</f>
      </c>
      <c r="K21" s="1">
        <f>IF(ABS('Duplicate MC values'!K20-'Duplicate MC values'!K21)&gt;'Error Flags'!K$2,'Duplicate MC values'!K20,"")</f>
      </c>
      <c r="L21" s="1">
        <f>IF(ABS('Duplicate MC values'!L20-'Duplicate MC values'!L21)&gt;'Error Flags'!L$2,'Duplicate MC values'!L20,"")</f>
      </c>
    </row>
    <row r="22" spans="1:12" ht="12">
      <c r="A22" s="1" t="str">
        <f>'TRB Record'!A21</f>
        <v>replicate 10</v>
      </c>
      <c r="B22" s="6">
        <f>'TRB Record'!C21</f>
        <v>0</v>
      </c>
      <c r="C22" s="1">
        <f>IF(ABS('Duplicate MC values'!C20-'Duplicate MC values'!C21)&gt;'Error Flags'!C$2,'Duplicate MC values'!C21,"")</f>
      </c>
      <c r="D22" s="1">
        <f>IF(ABS('Duplicate MC values'!D20-'Duplicate MC values'!D21)&gt;'Error Flags'!D$2,'Duplicate MC values'!D21,"")</f>
      </c>
      <c r="E22" s="1">
        <f>IF(ABS('Duplicate MC values'!E20-'Duplicate MC values'!E21)&gt;'Error Flags'!E$2,'Duplicate MC values'!E21,"")</f>
      </c>
      <c r="F22" s="1">
        <f>IF(ABS('Duplicate MC values'!F20-'Duplicate MC values'!F21)&gt;'Error Flags'!F$2,'Duplicate MC values'!F21,"")</f>
      </c>
      <c r="G22" s="1">
        <f>IF(ABS('Duplicate MC values'!G20-'Duplicate MC values'!G21)&gt;'Error Flags'!G$2,'Duplicate MC values'!G21,"")</f>
      </c>
      <c r="H22" s="1">
        <f>IF(ABS('Duplicate MC values'!H20-'Duplicate MC values'!H21)&gt;'Error Flags'!H$2,'Duplicate MC values'!H21,"")</f>
      </c>
      <c r="I22" s="1">
        <f>IF(ABS('Duplicate MC values'!I20-'Duplicate MC values'!I21)&gt;'Error Flags'!I$2,'Duplicate MC values'!I21,"")</f>
      </c>
      <c r="J22" s="1">
        <f>IF(ABS('Duplicate MC values'!J20-'Duplicate MC values'!J21)&gt;'Error Flags'!J$2,'Duplicate MC values'!J21,"")</f>
      </c>
      <c r="K22" s="1">
        <f>IF(ABS('Duplicate MC values'!K20-'Duplicate MC values'!K21)&gt;'Error Flags'!K$2,'Duplicate MC values'!K21,"")</f>
      </c>
      <c r="L22" s="1">
        <f>IF(ABS('Duplicate MC values'!L20-'Duplicate MC values'!L21)&gt;'Error Flags'!L$2,'Duplicate MC values'!L21,"")</f>
      </c>
    </row>
    <row r="23" spans="1:12" ht="12">
      <c r="A23" s="1">
        <f>'TRB Record'!A22</f>
        <v>11</v>
      </c>
      <c r="B23" s="6">
        <f>'TRB Record'!C22</f>
        <v>0</v>
      </c>
      <c r="C23" s="1">
        <f>IF(ABS('Duplicate MC values'!C22-'Duplicate MC values'!C23)&gt;'Error Flags'!C$2,'Duplicate MC values'!C22,"")</f>
      </c>
      <c r="D23" s="1">
        <f>IF(ABS('Duplicate MC values'!D22-'Duplicate MC values'!D23)&gt;'Error Flags'!D$2,'Duplicate MC values'!D22,"")</f>
      </c>
      <c r="E23" s="1">
        <f>IF(ABS('Duplicate MC values'!E22-'Duplicate MC values'!E23)&gt;'Error Flags'!E$2,'Duplicate MC values'!E22,"")</f>
      </c>
      <c r="F23" s="1">
        <f>IF(ABS('Duplicate MC values'!F22-'Duplicate MC values'!F23)&gt;'Error Flags'!F$2,'Duplicate MC values'!F22,"")</f>
      </c>
      <c r="G23" s="1">
        <f>IF(ABS('Duplicate MC values'!G22-'Duplicate MC values'!G23)&gt;'Error Flags'!G$2,'Duplicate MC values'!G22,"")</f>
      </c>
      <c r="H23" s="1">
        <f>IF(ABS('Duplicate MC values'!H22-'Duplicate MC values'!H23)&gt;'Error Flags'!H$2,'Duplicate MC values'!H22,"")</f>
      </c>
      <c r="I23" s="1">
        <f>IF(ABS('Duplicate MC values'!I22-'Duplicate MC values'!I23)&gt;'Error Flags'!I$2,'Duplicate MC values'!I22,"")</f>
      </c>
      <c r="J23" s="1">
        <f>IF(ABS('Duplicate MC values'!J22-'Duplicate MC values'!J23)&gt;'Error Flags'!J$2,'Duplicate MC values'!J22,"")</f>
      </c>
      <c r="K23" s="1">
        <f>IF(ABS('Duplicate MC values'!K22-'Duplicate MC values'!K23)&gt;'Error Flags'!K$2,'Duplicate MC values'!K22,"")</f>
      </c>
      <c r="L23" s="1">
        <f>IF(ABS('Duplicate MC values'!L22-'Duplicate MC values'!L23)&gt;'Error Flags'!L$2,'Duplicate MC values'!L22,"")</f>
      </c>
    </row>
    <row r="24" spans="1:12" ht="12">
      <c r="A24" s="1" t="str">
        <f>'TRB Record'!A23</f>
        <v>replicate 11</v>
      </c>
      <c r="B24" s="6">
        <f>'TRB Record'!C23</f>
        <v>0</v>
      </c>
      <c r="C24" s="1">
        <f>IF(ABS('Duplicate MC values'!C22-'Duplicate MC values'!C23)&gt;'Error Flags'!C$2,'Duplicate MC values'!C23,"")</f>
      </c>
      <c r="D24" s="1">
        <f>IF(ABS('Duplicate MC values'!D22-'Duplicate MC values'!D23)&gt;'Error Flags'!D$2,'Duplicate MC values'!D23,"")</f>
      </c>
      <c r="E24" s="1">
        <f>IF(ABS('Duplicate MC values'!E22-'Duplicate MC values'!E23)&gt;'Error Flags'!E$2,'Duplicate MC values'!E23,"")</f>
      </c>
      <c r="F24" s="1">
        <f>IF(ABS('Duplicate MC values'!F22-'Duplicate MC values'!F23)&gt;'Error Flags'!F$2,'Duplicate MC values'!F23,"")</f>
      </c>
      <c r="G24" s="1">
        <f>IF(ABS('Duplicate MC values'!G22-'Duplicate MC values'!G23)&gt;'Error Flags'!G$2,'Duplicate MC values'!G23,"")</f>
      </c>
      <c r="H24" s="1">
        <f>IF(ABS('Duplicate MC values'!H22-'Duplicate MC values'!H23)&gt;'Error Flags'!H$2,'Duplicate MC values'!H23,"")</f>
      </c>
      <c r="I24" s="1">
        <f>IF(ABS('Duplicate MC values'!I22-'Duplicate MC values'!I23)&gt;'Error Flags'!I$2,'Duplicate MC values'!I23,"")</f>
      </c>
      <c r="J24" s="1">
        <f>IF(ABS('Duplicate MC values'!J22-'Duplicate MC values'!J23)&gt;'Error Flags'!J$2,'Duplicate MC values'!J23,"")</f>
      </c>
      <c r="K24" s="1">
        <f>IF(ABS('Duplicate MC values'!K22-'Duplicate MC values'!K23)&gt;'Error Flags'!K$2,'Duplicate MC values'!K23,"")</f>
      </c>
      <c r="L24" s="1">
        <f>IF(ABS('Duplicate MC values'!L22-'Duplicate MC values'!L23)&gt;'Error Flags'!L$2,'Duplicate MC values'!L23,"")</f>
      </c>
    </row>
    <row r="25" spans="1:12" ht="12">
      <c r="A25" s="1">
        <f>'TRB Record'!A24</f>
        <v>12</v>
      </c>
      <c r="B25" s="6">
        <f>'TRB Record'!C24</f>
        <v>0</v>
      </c>
      <c r="C25" s="1">
        <f>IF(ABS('Duplicate MC values'!C24-'Duplicate MC values'!C25)&gt;'Error Flags'!C$2,'Duplicate MC values'!C24,"")</f>
      </c>
      <c r="D25" s="1">
        <f>IF(ABS('Duplicate MC values'!D24-'Duplicate MC values'!D25)&gt;'Error Flags'!D$2,'Duplicate MC values'!D24,"")</f>
      </c>
      <c r="E25" s="1">
        <f>IF(ABS('Duplicate MC values'!E24-'Duplicate MC values'!E25)&gt;'Error Flags'!E$2,'Duplicate MC values'!E24,"")</f>
      </c>
      <c r="F25" s="1">
        <f>IF(ABS('Duplicate MC values'!F24-'Duplicate MC values'!F25)&gt;'Error Flags'!F$2,'Duplicate MC values'!F24,"")</f>
      </c>
      <c r="G25" s="1">
        <f>IF(ABS('Duplicate MC values'!G24-'Duplicate MC values'!G25)&gt;'Error Flags'!G$2,'Duplicate MC values'!G24,"")</f>
      </c>
      <c r="H25" s="1">
        <f>IF(ABS('Duplicate MC values'!H24-'Duplicate MC values'!H25)&gt;'Error Flags'!H$2,'Duplicate MC values'!H24,"")</f>
      </c>
      <c r="I25" s="1">
        <f>IF(ABS('Duplicate MC values'!I24-'Duplicate MC values'!I25)&gt;'Error Flags'!I$2,'Duplicate MC values'!I24,"")</f>
      </c>
      <c r="J25" s="1">
        <f>IF(ABS('Duplicate MC values'!J24-'Duplicate MC values'!J25)&gt;'Error Flags'!J$2,'Duplicate MC values'!J24,"")</f>
      </c>
      <c r="K25" s="1">
        <f>IF(ABS('Duplicate MC values'!K24-'Duplicate MC values'!K25)&gt;'Error Flags'!K$2,'Duplicate MC values'!K24,"")</f>
      </c>
      <c r="L25" s="1">
        <f>IF(ABS('Duplicate MC values'!L24-'Duplicate MC values'!L25)&gt;'Error Flags'!L$2,'Duplicate MC values'!L24,"")</f>
      </c>
    </row>
    <row r="26" spans="1:12" ht="12">
      <c r="A26" s="1" t="str">
        <f>'TRB Record'!A25</f>
        <v>replicate 12</v>
      </c>
      <c r="B26" s="6">
        <f>'TRB Record'!C25</f>
        <v>0</v>
      </c>
      <c r="C26" s="1">
        <f>IF(ABS('Duplicate MC values'!C24-'Duplicate MC values'!C25)&gt;'Error Flags'!C$2,'Duplicate MC values'!C25,"")</f>
      </c>
      <c r="D26" s="1">
        <f>IF(ABS('Duplicate MC values'!D24-'Duplicate MC values'!D25)&gt;'Error Flags'!D$2,'Duplicate MC values'!D25,"")</f>
      </c>
      <c r="E26" s="1">
        <f>IF(ABS('Duplicate MC values'!E24-'Duplicate MC values'!E25)&gt;'Error Flags'!E$2,'Duplicate MC values'!E25,"")</f>
      </c>
      <c r="F26" s="1">
        <f>IF(ABS('Duplicate MC values'!F24-'Duplicate MC values'!F25)&gt;'Error Flags'!F$2,'Duplicate MC values'!F25,"")</f>
      </c>
      <c r="G26" s="1">
        <f>IF(ABS('Duplicate MC values'!G24-'Duplicate MC values'!G25)&gt;'Error Flags'!G$2,'Duplicate MC values'!G25,"")</f>
      </c>
      <c r="H26" s="1">
        <f>IF(ABS('Duplicate MC values'!H24-'Duplicate MC values'!H25)&gt;'Error Flags'!H$2,'Duplicate MC values'!H25,"")</f>
      </c>
      <c r="I26" s="1">
        <f>IF(ABS('Duplicate MC values'!I24-'Duplicate MC values'!I25)&gt;'Error Flags'!I$2,'Duplicate MC values'!I25,"")</f>
      </c>
      <c r="J26" s="1">
        <f>IF(ABS('Duplicate MC values'!J24-'Duplicate MC values'!J25)&gt;'Error Flags'!J$2,'Duplicate MC values'!J25,"")</f>
      </c>
      <c r="K26" s="1">
        <f>IF(ABS('Duplicate MC values'!K24-'Duplicate MC values'!K25)&gt;'Error Flags'!K$2,'Duplicate MC values'!K25,"")</f>
      </c>
      <c r="L26" s="1">
        <f>IF(ABS('Duplicate MC values'!L24-'Duplicate MC values'!L25)&gt;'Error Flags'!L$2,'Duplicate MC values'!L25,"")</f>
      </c>
    </row>
    <row r="27" spans="1:12" ht="12">
      <c r="A27" s="1">
        <f>'TRB Record'!A26</f>
        <v>13</v>
      </c>
      <c r="B27" s="6">
        <f>'TRB Record'!C26</f>
        <v>0</v>
      </c>
      <c r="C27" s="1">
        <f>IF(ABS('Duplicate MC values'!C26-'Duplicate MC values'!C27)&gt;'Error Flags'!C$2,'Duplicate MC values'!C26,"")</f>
      </c>
      <c r="D27" s="1">
        <f>IF(ABS('Duplicate MC values'!D26-'Duplicate MC values'!D27)&gt;'Error Flags'!D$2,'Duplicate MC values'!D26,"")</f>
      </c>
      <c r="E27" s="1">
        <f>IF(ABS('Duplicate MC values'!E26-'Duplicate MC values'!E27)&gt;'Error Flags'!E$2,'Duplicate MC values'!E26,"")</f>
      </c>
      <c r="F27" s="1">
        <f>IF(ABS('Duplicate MC values'!F26-'Duplicate MC values'!F27)&gt;'Error Flags'!F$2,'Duplicate MC values'!F26,"")</f>
      </c>
      <c r="G27" s="1">
        <f>IF(ABS('Duplicate MC values'!G26-'Duplicate MC values'!G27)&gt;'Error Flags'!G$2,'Duplicate MC values'!G26,"")</f>
      </c>
      <c r="H27" s="1">
        <f>IF(ABS('Duplicate MC values'!H26-'Duplicate MC values'!H27)&gt;'Error Flags'!H$2,'Duplicate MC values'!H26,"")</f>
      </c>
      <c r="I27" s="1">
        <f>IF(ABS('Duplicate MC values'!I26-'Duplicate MC values'!I27)&gt;'Error Flags'!I$2,'Duplicate MC values'!I26,"")</f>
      </c>
      <c r="J27" s="1">
        <f>IF(ABS('Duplicate MC values'!J26-'Duplicate MC values'!J27)&gt;'Error Flags'!J$2,'Duplicate MC values'!J26,"")</f>
      </c>
      <c r="K27" s="1">
        <f>IF(ABS('Duplicate MC values'!K26-'Duplicate MC values'!K27)&gt;'Error Flags'!K$2,'Duplicate MC values'!K26,"")</f>
      </c>
      <c r="L27" s="1">
        <f>IF(ABS('Duplicate MC values'!L26-'Duplicate MC values'!L27)&gt;'Error Flags'!L$2,'Duplicate MC values'!L26,"")</f>
      </c>
    </row>
    <row r="28" spans="1:12" ht="12">
      <c r="A28" s="1" t="str">
        <f>'TRB Record'!A27</f>
        <v>replicate 13</v>
      </c>
      <c r="B28" s="6">
        <f>'TRB Record'!C27</f>
        <v>0</v>
      </c>
      <c r="C28" s="1">
        <f>IF(ABS('Duplicate MC values'!C26-'Duplicate MC values'!C27)&gt;'Error Flags'!C$2,'Duplicate MC values'!C27,"")</f>
      </c>
      <c r="D28" s="1">
        <f>IF(ABS('Duplicate MC values'!D26-'Duplicate MC values'!D27)&gt;'Error Flags'!D$2,'Duplicate MC values'!D27,"")</f>
      </c>
      <c r="E28" s="1">
        <f>IF(ABS('Duplicate MC values'!E26-'Duplicate MC values'!E27)&gt;'Error Flags'!E$2,'Duplicate MC values'!E27,"")</f>
      </c>
      <c r="F28" s="1">
        <f>IF(ABS('Duplicate MC values'!F26-'Duplicate MC values'!F27)&gt;'Error Flags'!F$2,'Duplicate MC values'!F27,"")</f>
      </c>
      <c r="G28" s="1">
        <f>IF(ABS('Duplicate MC values'!G26-'Duplicate MC values'!G27)&gt;'Error Flags'!G$2,'Duplicate MC values'!G27,"")</f>
      </c>
      <c r="H28" s="1">
        <f>IF(ABS('Duplicate MC values'!H26-'Duplicate MC values'!H27)&gt;'Error Flags'!H$2,'Duplicate MC values'!H27,"")</f>
      </c>
      <c r="I28" s="1">
        <f>IF(ABS('Duplicate MC values'!I26-'Duplicate MC values'!I27)&gt;'Error Flags'!I$2,'Duplicate MC values'!I27,"")</f>
      </c>
      <c r="J28" s="1">
        <f>IF(ABS('Duplicate MC values'!J26-'Duplicate MC values'!J27)&gt;'Error Flags'!J$2,'Duplicate MC values'!J27,"")</f>
      </c>
      <c r="K28" s="1">
        <f>IF(ABS('Duplicate MC values'!K26-'Duplicate MC values'!K27)&gt;'Error Flags'!K$2,'Duplicate MC values'!K27,"")</f>
      </c>
      <c r="L28" s="1">
        <f>IF(ABS('Duplicate MC values'!L26-'Duplicate MC values'!L27)&gt;'Error Flags'!L$2,'Duplicate MC values'!L27,"")</f>
      </c>
    </row>
    <row r="29" spans="1:12" ht="12">
      <c r="A29" s="1">
        <f>'TRB Record'!A28</f>
        <v>14</v>
      </c>
      <c r="B29" s="6">
        <f>'TRB Record'!C28</f>
        <v>0</v>
      </c>
      <c r="C29" s="1">
        <f>IF(ABS('Duplicate MC values'!C28-'Duplicate MC values'!C29)&gt;'Error Flags'!C$2,'Duplicate MC values'!C28,"")</f>
      </c>
      <c r="D29" s="1">
        <f>IF(ABS('Duplicate MC values'!D28-'Duplicate MC values'!D29)&gt;'Error Flags'!D$2,'Duplicate MC values'!D28,"")</f>
      </c>
      <c r="E29" s="1">
        <f>IF(ABS('Duplicate MC values'!E28-'Duplicate MC values'!E29)&gt;'Error Flags'!E$2,'Duplicate MC values'!E28,"")</f>
      </c>
      <c r="F29" s="1">
        <f>IF(ABS('Duplicate MC values'!F28-'Duplicate MC values'!F29)&gt;'Error Flags'!F$2,'Duplicate MC values'!F28,"")</f>
      </c>
      <c r="G29" s="1">
        <f>IF(ABS('Duplicate MC values'!G28-'Duplicate MC values'!G29)&gt;'Error Flags'!G$2,'Duplicate MC values'!G28,"")</f>
      </c>
      <c r="H29" s="1">
        <f>IF(ABS('Duplicate MC values'!H28-'Duplicate MC values'!H29)&gt;'Error Flags'!H$2,'Duplicate MC values'!H28,"")</f>
      </c>
      <c r="I29" s="1">
        <f>IF(ABS('Duplicate MC values'!I28-'Duplicate MC values'!I29)&gt;'Error Flags'!I$2,'Duplicate MC values'!I28,"")</f>
      </c>
      <c r="J29" s="1">
        <f>IF(ABS('Duplicate MC values'!J28-'Duplicate MC values'!J29)&gt;'Error Flags'!J$2,'Duplicate MC values'!J28,"")</f>
      </c>
      <c r="K29" s="1">
        <f>IF(ABS('Duplicate MC values'!K28-'Duplicate MC values'!K29)&gt;'Error Flags'!K$2,'Duplicate MC values'!K28,"")</f>
      </c>
      <c r="L29" s="1">
        <f>IF(ABS('Duplicate MC values'!L28-'Duplicate MC values'!L29)&gt;'Error Flags'!L$2,'Duplicate MC values'!L28,"")</f>
      </c>
    </row>
    <row r="30" spans="1:12" ht="12">
      <c r="A30" s="1" t="str">
        <f>'TRB Record'!A29</f>
        <v>replicate 14</v>
      </c>
      <c r="B30" s="6">
        <f>'TRB Record'!C29</f>
        <v>0</v>
      </c>
      <c r="C30" s="1">
        <f>IF(ABS('Duplicate MC values'!C28-'Duplicate MC values'!C29)&gt;'Error Flags'!C$2,'Duplicate MC values'!C29,"")</f>
      </c>
      <c r="D30" s="1">
        <f>IF(ABS('Duplicate MC values'!D28-'Duplicate MC values'!D29)&gt;'Error Flags'!D$2,'Duplicate MC values'!D29,"")</f>
      </c>
      <c r="E30" s="1">
        <f>IF(ABS('Duplicate MC values'!E28-'Duplicate MC values'!E29)&gt;'Error Flags'!E$2,'Duplicate MC values'!E29,"")</f>
      </c>
      <c r="F30" s="1">
        <f>IF(ABS('Duplicate MC values'!F28-'Duplicate MC values'!F29)&gt;'Error Flags'!F$2,'Duplicate MC values'!F29,"")</f>
      </c>
      <c r="G30" s="1">
        <f>IF(ABS('Duplicate MC values'!G28-'Duplicate MC values'!G29)&gt;'Error Flags'!G$2,'Duplicate MC values'!G29,"")</f>
      </c>
      <c r="H30" s="1">
        <f>IF(ABS('Duplicate MC values'!H28-'Duplicate MC values'!H29)&gt;'Error Flags'!H$2,'Duplicate MC values'!H29,"")</f>
      </c>
      <c r="I30" s="1">
        <f>IF(ABS('Duplicate MC values'!I28-'Duplicate MC values'!I29)&gt;'Error Flags'!I$2,'Duplicate MC values'!I29,"")</f>
      </c>
      <c r="J30" s="1">
        <f>IF(ABS('Duplicate MC values'!J28-'Duplicate MC values'!J29)&gt;'Error Flags'!J$2,'Duplicate MC values'!J29,"")</f>
      </c>
      <c r="K30" s="1">
        <f>IF(ABS('Duplicate MC values'!K28-'Duplicate MC values'!K29)&gt;'Error Flags'!K$2,'Duplicate MC values'!K29,"")</f>
      </c>
      <c r="L30" s="1">
        <f>IF(ABS('Duplicate MC values'!L28-'Duplicate MC values'!L29)&gt;'Error Flags'!L$2,'Duplicate MC values'!L29,"")</f>
      </c>
    </row>
    <row r="31" spans="1:12" ht="12">
      <c r="A31" s="1">
        <f>'TRB Record'!A30</f>
        <v>15</v>
      </c>
      <c r="B31" s="6">
        <f>'TRB Record'!C30</f>
        <v>0</v>
      </c>
      <c r="C31" s="1">
        <f>IF(ABS('Duplicate MC values'!C30-'Duplicate MC values'!C31)&gt;'Error Flags'!C$2,'Duplicate MC values'!C30,"")</f>
      </c>
      <c r="D31" s="1">
        <f>IF(ABS('Duplicate MC values'!D30-'Duplicate MC values'!D31)&gt;'Error Flags'!D$2,'Duplicate MC values'!D30,"")</f>
      </c>
      <c r="E31" s="1">
        <f>IF(ABS('Duplicate MC values'!E30-'Duplicate MC values'!E31)&gt;'Error Flags'!E$2,'Duplicate MC values'!E30,"")</f>
      </c>
      <c r="F31" s="1">
        <f>IF(ABS('Duplicate MC values'!F30-'Duplicate MC values'!F31)&gt;'Error Flags'!F$2,'Duplicate MC values'!F30,"")</f>
      </c>
      <c r="G31" s="1">
        <f>IF(ABS('Duplicate MC values'!G30-'Duplicate MC values'!G31)&gt;'Error Flags'!G$2,'Duplicate MC values'!G30,"")</f>
      </c>
      <c r="H31" s="1">
        <f>IF(ABS('Duplicate MC values'!H30-'Duplicate MC values'!H31)&gt;'Error Flags'!H$2,'Duplicate MC values'!H30,"")</f>
      </c>
      <c r="I31" s="1">
        <f>IF(ABS('Duplicate MC values'!I30-'Duplicate MC values'!I31)&gt;'Error Flags'!I$2,'Duplicate MC values'!I30,"")</f>
      </c>
      <c r="J31" s="1">
        <f>IF(ABS('Duplicate MC values'!J30-'Duplicate MC values'!J31)&gt;'Error Flags'!J$2,'Duplicate MC values'!J30,"")</f>
      </c>
      <c r="K31" s="1">
        <f>IF(ABS('Duplicate MC values'!K30-'Duplicate MC values'!K31)&gt;'Error Flags'!K$2,'Duplicate MC values'!K30,"")</f>
      </c>
      <c r="L31" s="1">
        <f>IF(ABS('Duplicate MC values'!L30-'Duplicate MC values'!L31)&gt;'Error Flags'!L$2,'Duplicate MC values'!L30,"")</f>
      </c>
    </row>
    <row r="32" spans="1:12" ht="12">
      <c r="A32" s="1" t="str">
        <f>'TRB Record'!A31</f>
        <v>replicate 15</v>
      </c>
      <c r="B32" s="6">
        <f>'TRB Record'!C31</f>
        <v>0</v>
      </c>
      <c r="C32" s="1">
        <f>IF(ABS('Duplicate MC values'!C30-'Duplicate MC values'!C31)&gt;'Error Flags'!C$2,'Duplicate MC values'!C31,"")</f>
      </c>
      <c r="D32" s="1">
        <f>IF(ABS('Duplicate MC values'!D30-'Duplicate MC values'!D31)&gt;'Error Flags'!D$2,'Duplicate MC values'!D31,"")</f>
      </c>
      <c r="E32" s="1">
        <f>IF(ABS('Duplicate MC values'!E30-'Duplicate MC values'!E31)&gt;'Error Flags'!E$2,'Duplicate MC values'!E31,"")</f>
      </c>
      <c r="F32" s="1">
        <f>IF(ABS('Duplicate MC values'!F30-'Duplicate MC values'!F31)&gt;'Error Flags'!F$2,'Duplicate MC values'!F31,"")</f>
      </c>
      <c r="G32" s="1">
        <f>IF(ABS('Duplicate MC values'!G30-'Duplicate MC values'!G31)&gt;'Error Flags'!G$2,'Duplicate MC values'!G31,"")</f>
      </c>
      <c r="H32" s="1">
        <f>IF(ABS('Duplicate MC values'!H30-'Duplicate MC values'!H31)&gt;'Error Flags'!H$2,'Duplicate MC values'!H31,"")</f>
      </c>
      <c r="I32" s="1">
        <f>IF(ABS('Duplicate MC values'!I30-'Duplicate MC values'!I31)&gt;'Error Flags'!I$2,'Duplicate MC values'!I31,"")</f>
      </c>
      <c r="J32" s="1">
        <f>IF(ABS('Duplicate MC values'!J30-'Duplicate MC values'!J31)&gt;'Error Flags'!J$2,'Duplicate MC values'!J31,"")</f>
      </c>
      <c r="K32" s="1">
        <f>IF(ABS('Duplicate MC values'!K30-'Duplicate MC values'!K31)&gt;'Error Flags'!K$2,'Duplicate MC values'!K31,"")</f>
      </c>
      <c r="L32" s="1">
        <f>IF(ABS('Duplicate MC values'!L30-'Duplicate MC values'!L31)&gt;'Error Flags'!L$2,'Duplicate MC values'!L31,"")</f>
      </c>
    </row>
    <row r="33" spans="1:12" ht="12">
      <c r="A33" s="1">
        <f>'TRB Record'!A32</f>
        <v>16</v>
      </c>
      <c r="B33" s="6">
        <f>'TRB Record'!C32</f>
        <v>0</v>
      </c>
      <c r="C33" s="1">
        <f>IF(ABS('Duplicate MC values'!C32-'Duplicate MC values'!C33)&gt;'Error Flags'!C$2,'Duplicate MC values'!C32,"")</f>
      </c>
      <c r="D33" s="1">
        <f>IF(ABS('Duplicate MC values'!D32-'Duplicate MC values'!D33)&gt;'Error Flags'!D$2,'Duplicate MC values'!D32,"")</f>
      </c>
      <c r="E33" s="1">
        <f>IF(ABS('Duplicate MC values'!E32-'Duplicate MC values'!E33)&gt;'Error Flags'!E$2,'Duplicate MC values'!E32,"")</f>
      </c>
      <c r="F33" s="1">
        <f>IF(ABS('Duplicate MC values'!F32-'Duplicate MC values'!F33)&gt;'Error Flags'!F$2,'Duplicate MC values'!F32,"")</f>
      </c>
      <c r="G33" s="1">
        <f>IF(ABS('Duplicate MC values'!G32-'Duplicate MC values'!G33)&gt;'Error Flags'!G$2,'Duplicate MC values'!G32,"")</f>
      </c>
      <c r="H33" s="1">
        <f>IF(ABS('Duplicate MC values'!H32-'Duplicate MC values'!H33)&gt;'Error Flags'!H$2,'Duplicate MC values'!H32,"")</f>
      </c>
      <c r="I33" s="1">
        <f>IF(ABS('Duplicate MC values'!I32-'Duplicate MC values'!I33)&gt;'Error Flags'!I$2,'Duplicate MC values'!I32,"")</f>
      </c>
      <c r="J33" s="1">
        <f>IF(ABS('Duplicate MC values'!J32-'Duplicate MC values'!J33)&gt;'Error Flags'!J$2,'Duplicate MC values'!J32,"")</f>
      </c>
      <c r="K33" s="1">
        <f>IF(ABS('Duplicate MC values'!K32-'Duplicate MC values'!K33)&gt;'Error Flags'!K$2,'Duplicate MC values'!K32,"")</f>
      </c>
      <c r="L33" s="1">
        <f>IF(ABS('Duplicate MC values'!L32-'Duplicate MC values'!L33)&gt;'Error Flags'!L$2,'Duplicate MC values'!L32,"")</f>
      </c>
    </row>
    <row r="34" spans="1:12" ht="12">
      <c r="A34" s="1" t="str">
        <f>'TRB Record'!A33</f>
        <v>replicate 16</v>
      </c>
      <c r="B34" s="6">
        <f>'TRB Record'!C33</f>
        <v>0</v>
      </c>
      <c r="C34" s="1">
        <f>IF(ABS('Duplicate MC values'!C32-'Duplicate MC values'!C33)&gt;'Error Flags'!C$2,'Duplicate MC values'!C33,"")</f>
      </c>
      <c r="D34" s="1">
        <f>IF(ABS('Duplicate MC values'!D32-'Duplicate MC values'!D33)&gt;'Error Flags'!D$2,'Duplicate MC values'!D33,"")</f>
      </c>
      <c r="E34" s="1">
        <f>IF(ABS('Duplicate MC values'!E32-'Duplicate MC values'!E33)&gt;'Error Flags'!E$2,'Duplicate MC values'!E33,"")</f>
      </c>
      <c r="F34" s="1">
        <f>IF(ABS('Duplicate MC values'!F32-'Duplicate MC values'!F33)&gt;'Error Flags'!F$2,'Duplicate MC values'!F33,"")</f>
      </c>
      <c r="G34" s="1">
        <f>IF(ABS('Duplicate MC values'!G32-'Duplicate MC values'!G33)&gt;'Error Flags'!G$2,'Duplicate MC values'!G33,"")</f>
      </c>
      <c r="H34" s="1">
        <f>IF(ABS('Duplicate MC values'!H32-'Duplicate MC values'!H33)&gt;'Error Flags'!H$2,'Duplicate MC values'!H33,"")</f>
      </c>
      <c r="I34" s="1">
        <f>IF(ABS('Duplicate MC values'!I32-'Duplicate MC values'!I33)&gt;'Error Flags'!I$2,'Duplicate MC values'!I33,"")</f>
      </c>
      <c r="J34" s="1">
        <f>IF(ABS('Duplicate MC values'!J32-'Duplicate MC values'!J33)&gt;'Error Flags'!J$2,'Duplicate MC values'!J33,"")</f>
      </c>
      <c r="K34" s="1">
        <f>IF(ABS('Duplicate MC values'!K32-'Duplicate MC values'!K33)&gt;'Error Flags'!K$2,'Duplicate MC values'!K33,"")</f>
      </c>
      <c r="L34" s="1">
        <f>IF(ABS('Duplicate MC values'!L32-'Duplicate MC values'!L33)&gt;'Error Flags'!L$2,'Duplicate MC values'!L33,"")</f>
      </c>
    </row>
    <row r="35" spans="1:12" ht="12">
      <c r="A35" s="1">
        <f>'TRB Record'!A34</f>
        <v>17</v>
      </c>
      <c r="B35" s="6">
        <f>'TRB Record'!C34</f>
        <v>0</v>
      </c>
      <c r="C35" s="1">
        <f>IF(ABS('Duplicate MC values'!C34-'Duplicate MC values'!C35)&gt;'Error Flags'!C$2,'Duplicate MC values'!C34,"")</f>
      </c>
      <c r="D35" s="1">
        <f>IF(ABS('Duplicate MC values'!D34-'Duplicate MC values'!D35)&gt;'Error Flags'!D$2,'Duplicate MC values'!D34,"")</f>
      </c>
      <c r="E35" s="1">
        <f>IF(ABS('Duplicate MC values'!E34-'Duplicate MC values'!E35)&gt;'Error Flags'!E$2,'Duplicate MC values'!E34,"")</f>
      </c>
      <c r="F35" s="1">
        <f>IF(ABS('Duplicate MC values'!F34-'Duplicate MC values'!F35)&gt;'Error Flags'!F$2,'Duplicate MC values'!F34,"")</f>
      </c>
      <c r="G35" s="1">
        <f>IF(ABS('Duplicate MC values'!G34-'Duplicate MC values'!G35)&gt;'Error Flags'!G$2,'Duplicate MC values'!G34,"")</f>
      </c>
      <c r="H35" s="1">
        <f>IF(ABS('Duplicate MC values'!H34-'Duplicate MC values'!H35)&gt;'Error Flags'!H$2,'Duplicate MC values'!H34,"")</f>
      </c>
      <c r="I35" s="1">
        <f>IF(ABS('Duplicate MC values'!I34-'Duplicate MC values'!I35)&gt;'Error Flags'!I$2,'Duplicate MC values'!I34,"")</f>
      </c>
      <c r="J35" s="1">
        <f>IF(ABS('Duplicate MC values'!J34-'Duplicate MC values'!J35)&gt;'Error Flags'!J$2,'Duplicate MC values'!J34,"")</f>
      </c>
      <c r="K35" s="1">
        <f>IF(ABS('Duplicate MC values'!K34-'Duplicate MC values'!K35)&gt;'Error Flags'!K$2,'Duplicate MC values'!K34,"")</f>
      </c>
      <c r="L35" s="1">
        <f>IF(ABS('Duplicate MC values'!L34-'Duplicate MC values'!L35)&gt;'Error Flags'!L$2,'Duplicate MC values'!L34,"")</f>
      </c>
    </row>
    <row r="36" spans="1:12" ht="12">
      <c r="A36" s="1" t="str">
        <f>'TRB Record'!A35</f>
        <v>replicate 17</v>
      </c>
      <c r="B36" s="6">
        <f>'TRB Record'!C35</f>
        <v>0</v>
      </c>
      <c r="C36" s="1">
        <f>IF(ABS('Duplicate MC values'!C34-'Duplicate MC values'!C35)&gt;'Error Flags'!C$2,'Duplicate MC values'!C35,"")</f>
      </c>
      <c r="D36" s="1">
        <f>IF(ABS('Duplicate MC values'!D34-'Duplicate MC values'!D35)&gt;'Error Flags'!D$2,'Duplicate MC values'!D35,"")</f>
      </c>
      <c r="E36" s="1">
        <f>IF(ABS('Duplicate MC values'!E34-'Duplicate MC values'!E35)&gt;'Error Flags'!E$2,'Duplicate MC values'!E35,"")</f>
      </c>
      <c r="F36" s="1">
        <f>IF(ABS('Duplicate MC values'!F34-'Duplicate MC values'!F35)&gt;'Error Flags'!F$2,'Duplicate MC values'!F35,"")</f>
      </c>
      <c r="G36" s="1">
        <f>IF(ABS('Duplicate MC values'!G34-'Duplicate MC values'!G35)&gt;'Error Flags'!G$2,'Duplicate MC values'!G35,"")</f>
      </c>
      <c r="H36" s="1">
        <f>IF(ABS('Duplicate MC values'!H34-'Duplicate MC values'!H35)&gt;'Error Flags'!H$2,'Duplicate MC values'!H35,"")</f>
      </c>
      <c r="I36" s="1">
        <f>IF(ABS('Duplicate MC values'!I34-'Duplicate MC values'!I35)&gt;'Error Flags'!I$2,'Duplicate MC values'!I35,"")</f>
      </c>
      <c r="J36" s="1">
        <f>IF(ABS('Duplicate MC values'!J34-'Duplicate MC values'!J35)&gt;'Error Flags'!J$2,'Duplicate MC values'!J35,"")</f>
      </c>
      <c r="K36" s="1">
        <f>IF(ABS('Duplicate MC values'!K34-'Duplicate MC values'!K35)&gt;'Error Flags'!K$2,'Duplicate MC values'!K35,"")</f>
      </c>
      <c r="L36" s="1">
        <f>IF(ABS('Duplicate MC values'!L34-'Duplicate MC values'!L35)&gt;'Error Flags'!L$2,'Duplicate MC values'!L35,"")</f>
      </c>
    </row>
    <row r="37" spans="1:12" ht="12">
      <c r="A37" s="1">
        <f>'TRB Record'!A36</f>
        <v>18</v>
      </c>
      <c r="B37" s="6">
        <f>'TRB Record'!C36</f>
        <v>0</v>
      </c>
      <c r="C37" s="1">
        <f>IF(ABS('Duplicate MC values'!C36-'Duplicate MC values'!C37)&gt;'Error Flags'!C$2,'Duplicate MC values'!C36,"")</f>
      </c>
      <c r="D37" s="1">
        <f>IF(ABS('Duplicate MC values'!D36-'Duplicate MC values'!D37)&gt;'Error Flags'!D$2,'Duplicate MC values'!D36,"")</f>
      </c>
      <c r="E37" s="1">
        <f>IF(ABS('Duplicate MC values'!E36-'Duplicate MC values'!E37)&gt;'Error Flags'!E$2,'Duplicate MC values'!E36,"")</f>
      </c>
      <c r="F37" s="1">
        <f>IF(ABS('Duplicate MC values'!F36-'Duplicate MC values'!F37)&gt;'Error Flags'!F$2,'Duplicate MC values'!F36,"")</f>
      </c>
      <c r="G37" s="1">
        <f>IF(ABS('Duplicate MC values'!G36-'Duplicate MC values'!G37)&gt;'Error Flags'!G$2,'Duplicate MC values'!G36,"")</f>
      </c>
      <c r="H37" s="1">
        <f>IF(ABS('Duplicate MC values'!H36-'Duplicate MC values'!H37)&gt;'Error Flags'!H$2,'Duplicate MC values'!H36,"")</f>
      </c>
      <c r="I37" s="1">
        <f>IF(ABS('Duplicate MC values'!I36-'Duplicate MC values'!I37)&gt;'Error Flags'!I$2,'Duplicate MC values'!I36,"")</f>
      </c>
      <c r="J37" s="1">
        <f>IF(ABS('Duplicate MC values'!J36-'Duplicate MC values'!J37)&gt;'Error Flags'!J$2,'Duplicate MC values'!J36,"")</f>
      </c>
      <c r="K37" s="1">
        <f>IF(ABS('Duplicate MC values'!K36-'Duplicate MC values'!K37)&gt;'Error Flags'!K$2,'Duplicate MC values'!K36,"")</f>
      </c>
      <c r="L37" s="1">
        <f>IF(ABS('Duplicate MC values'!L36-'Duplicate MC values'!L37)&gt;'Error Flags'!L$2,'Duplicate MC values'!L36,"")</f>
      </c>
    </row>
    <row r="38" spans="1:12" ht="12">
      <c r="A38" s="1" t="str">
        <f>'TRB Record'!A37</f>
        <v>replicate 18</v>
      </c>
      <c r="B38" s="6">
        <f>'TRB Record'!C37</f>
        <v>0</v>
      </c>
      <c r="C38" s="1">
        <f>IF(ABS('Duplicate MC values'!C36-'Duplicate MC values'!C37)&gt;'Error Flags'!C$2,'Duplicate MC values'!C37,"")</f>
      </c>
      <c r="D38" s="1">
        <f>IF(ABS('Duplicate MC values'!D36-'Duplicate MC values'!D37)&gt;'Error Flags'!D$2,'Duplicate MC values'!D37,"")</f>
      </c>
      <c r="E38" s="1">
        <f>IF(ABS('Duplicate MC values'!E36-'Duplicate MC values'!E37)&gt;'Error Flags'!E$2,'Duplicate MC values'!E37,"")</f>
      </c>
      <c r="F38" s="1">
        <f>IF(ABS('Duplicate MC values'!F36-'Duplicate MC values'!F37)&gt;'Error Flags'!F$2,'Duplicate MC values'!F37,"")</f>
      </c>
      <c r="G38" s="1">
        <f>IF(ABS('Duplicate MC values'!G36-'Duplicate MC values'!G37)&gt;'Error Flags'!G$2,'Duplicate MC values'!G37,"")</f>
      </c>
      <c r="H38" s="1">
        <f>IF(ABS('Duplicate MC values'!H36-'Duplicate MC values'!H37)&gt;'Error Flags'!H$2,'Duplicate MC values'!H37,"")</f>
      </c>
      <c r="I38" s="1">
        <f>IF(ABS('Duplicate MC values'!I36-'Duplicate MC values'!I37)&gt;'Error Flags'!I$2,'Duplicate MC values'!I37,"")</f>
      </c>
      <c r="J38" s="1">
        <f>IF(ABS('Duplicate MC values'!J36-'Duplicate MC values'!J37)&gt;'Error Flags'!J$2,'Duplicate MC values'!J37,"")</f>
      </c>
      <c r="K38" s="1">
        <f>IF(ABS('Duplicate MC values'!K36-'Duplicate MC values'!K37)&gt;'Error Flags'!K$2,'Duplicate MC values'!K37,"")</f>
      </c>
      <c r="L38" s="1">
        <f>IF(ABS('Duplicate MC values'!L36-'Duplicate MC values'!L37)&gt;'Error Flags'!L$2,'Duplicate MC values'!L37,"")</f>
      </c>
    </row>
    <row r="39" spans="1:12" ht="12">
      <c r="A39" s="1">
        <f>'TRB Record'!A38</f>
        <v>19</v>
      </c>
      <c r="B39" s="6">
        <f>'TRB Record'!C38</f>
        <v>0</v>
      </c>
      <c r="C39" s="1">
        <f>IF(ABS('Duplicate MC values'!C38-'Duplicate MC values'!C39)&gt;'Error Flags'!C$2,'Duplicate MC values'!C38,"")</f>
      </c>
      <c r="D39" s="1">
        <f>IF(ABS('Duplicate MC values'!D38-'Duplicate MC values'!D39)&gt;'Error Flags'!D$2,'Duplicate MC values'!D38,"")</f>
      </c>
      <c r="E39" s="1">
        <f>IF(ABS('Duplicate MC values'!E38-'Duplicate MC values'!E39)&gt;'Error Flags'!E$2,'Duplicate MC values'!E38,"")</f>
      </c>
      <c r="F39" s="1">
        <f>IF(ABS('Duplicate MC values'!F38-'Duplicate MC values'!F39)&gt;'Error Flags'!F$2,'Duplicate MC values'!F38,"")</f>
      </c>
      <c r="G39" s="1">
        <f>IF(ABS('Duplicate MC values'!G38-'Duplicate MC values'!G39)&gt;'Error Flags'!G$2,'Duplicate MC values'!G38,"")</f>
      </c>
      <c r="H39" s="1">
        <f>IF(ABS('Duplicate MC values'!H38-'Duplicate MC values'!H39)&gt;'Error Flags'!H$2,'Duplicate MC values'!H38,"")</f>
      </c>
      <c r="I39" s="1">
        <f>IF(ABS('Duplicate MC values'!I38-'Duplicate MC values'!I39)&gt;'Error Flags'!I$2,'Duplicate MC values'!I38,"")</f>
      </c>
      <c r="J39" s="1">
        <f>IF(ABS('Duplicate MC values'!J38-'Duplicate MC values'!J39)&gt;'Error Flags'!J$2,'Duplicate MC values'!J38,"")</f>
      </c>
      <c r="K39" s="1">
        <f>IF(ABS('Duplicate MC values'!K38-'Duplicate MC values'!K39)&gt;'Error Flags'!K$2,'Duplicate MC values'!K38,"")</f>
      </c>
      <c r="L39" s="1">
        <f>IF(ABS('Duplicate MC values'!L38-'Duplicate MC values'!L39)&gt;'Error Flags'!L$2,'Duplicate MC values'!L38,"")</f>
      </c>
    </row>
    <row r="40" spans="1:12" ht="12">
      <c r="A40" s="1" t="str">
        <f>'TRB Record'!A39</f>
        <v>replicate 19</v>
      </c>
      <c r="B40" s="6">
        <f>'TRB Record'!C39</f>
        <v>0</v>
      </c>
      <c r="C40" s="1">
        <f>IF(ABS('Duplicate MC values'!C38-'Duplicate MC values'!C39)&gt;'Error Flags'!C$2,'Duplicate MC values'!C39,"")</f>
      </c>
      <c r="D40" s="1">
        <f>IF(ABS('Duplicate MC values'!D38-'Duplicate MC values'!D39)&gt;'Error Flags'!D$2,'Duplicate MC values'!D39,"")</f>
      </c>
      <c r="E40" s="1">
        <f>IF(ABS('Duplicate MC values'!E38-'Duplicate MC values'!E39)&gt;'Error Flags'!E$2,'Duplicate MC values'!E39,"")</f>
      </c>
      <c r="F40" s="1">
        <f>IF(ABS('Duplicate MC values'!F38-'Duplicate MC values'!F39)&gt;'Error Flags'!F$2,'Duplicate MC values'!F39,"")</f>
      </c>
      <c r="G40" s="1">
        <f>IF(ABS('Duplicate MC values'!G38-'Duplicate MC values'!G39)&gt;'Error Flags'!G$2,'Duplicate MC values'!G39,"")</f>
      </c>
      <c r="H40" s="1">
        <f>IF(ABS('Duplicate MC values'!H38-'Duplicate MC values'!H39)&gt;'Error Flags'!H$2,'Duplicate MC values'!H39,"")</f>
      </c>
      <c r="I40" s="1">
        <f>IF(ABS('Duplicate MC values'!I38-'Duplicate MC values'!I39)&gt;'Error Flags'!I$2,'Duplicate MC values'!I39,"")</f>
      </c>
      <c r="J40" s="1">
        <f>IF(ABS('Duplicate MC values'!J38-'Duplicate MC values'!J39)&gt;'Error Flags'!J$2,'Duplicate MC values'!J39,"")</f>
      </c>
      <c r="K40" s="1">
        <f>IF(ABS('Duplicate MC values'!K38-'Duplicate MC values'!K39)&gt;'Error Flags'!K$2,'Duplicate MC values'!K39,"")</f>
      </c>
      <c r="L40" s="1">
        <f>IF(ABS('Duplicate MC values'!L38-'Duplicate MC values'!L39)&gt;'Error Flags'!L$2,'Duplicate MC values'!L39,"")</f>
      </c>
    </row>
    <row r="41" spans="1:12" ht="12">
      <c r="A41" s="1">
        <f>'TRB Record'!A40</f>
        <v>20</v>
      </c>
      <c r="B41" s="6">
        <f>'TRB Record'!C40</f>
        <v>0</v>
      </c>
      <c r="C41" s="1">
        <f>IF(ABS('Duplicate MC values'!C40-'Duplicate MC values'!C41)&gt;'Error Flags'!C$2,'Duplicate MC values'!C40,"")</f>
      </c>
      <c r="D41" s="1">
        <f>IF(ABS('Duplicate MC values'!D40-'Duplicate MC values'!D41)&gt;'Error Flags'!D$2,'Duplicate MC values'!D40,"")</f>
      </c>
      <c r="E41" s="1">
        <f>IF(ABS('Duplicate MC values'!E40-'Duplicate MC values'!E41)&gt;'Error Flags'!E$2,'Duplicate MC values'!E40,"")</f>
      </c>
      <c r="F41" s="1">
        <f>IF(ABS('Duplicate MC values'!F40-'Duplicate MC values'!F41)&gt;'Error Flags'!F$2,'Duplicate MC values'!F40,"")</f>
      </c>
      <c r="G41" s="1">
        <f>IF(ABS('Duplicate MC values'!G40-'Duplicate MC values'!G41)&gt;'Error Flags'!G$2,'Duplicate MC values'!G40,"")</f>
      </c>
      <c r="H41" s="1">
        <f>IF(ABS('Duplicate MC values'!H40-'Duplicate MC values'!H41)&gt;'Error Flags'!H$2,'Duplicate MC values'!H40,"")</f>
      </c>
      <c r="I41" s="1">
        <f>IF(ABS('Duplicate MC values'!I40-'Duplicate MC values'!I41)&gt;'Error Flags'!I$2,'Duplicate MC values'!I40,"")</f>
      </c>
      <c r="J41" s="1">
        <f>IF(ABS('Duplicate MC values'!J40-'Duplicate MC values'!J41)&gt;'Error Flags'!J$2,'Duplicate MC values'!J40,"")</f>
      </c>
      <c r="K41" s="1">
        <f>IF(ABS('Duplicate MC values'!K40-'Duplicate MC values'!K41)&gt;'Error Flags'!K$2,'Duplicate MC values'!K40,"")</f>
      </c>
      <c r="L41" s="1">
        <f>IF(ABS('Duplicate MC values'!L40-'Duplicate MC values'!L41)&gt;'Error Flags'!L$2,'Duplicate MC values'!L40,"")</f>
      </c>
    </row>
    <row r="42" spans="1:12" ht="12">
      <c r="A42" s="1" t="str">
        <f>'TRB Record'!A41</f>
        <v>replicate 20</v>
      </c>
      <c r="B42" s="6">
        <f>'TRB Record'!C41</f>
        <v>0</v>
      </c>
      <c r="C42" s="1">
        <f>IF(ABS('Duplicate MC values'!C40-'Duplicate MC values'!C41)&gt;'Error Flags'!C$2,'Duplicate MC values'!C41,"")</f>
      </c>
      <c r="D42" s="1">
        <f>IF(ABS('Duplicate MC values'!D40-'Duplicate MC values'!D41)&gt;'Error Flags'!D$2,'Duplicate MC values'!D41,"")</f>
      </c>
      <c r="E42" s="1">
        <f>IF(ABS('Duplicate MC values'!E40-'Duplicate MC values'!E41)&gt;'Error Flags'!E$2,'Duplicate MC values'!E41,"")</f>
      </c>
      <c r="F42" s="1">
        <f>IF(ABS('Duplicate MC values'!F40-'Duplicate MC values'!F41)&gt;'Error Flags'!F$2,'Duplicate MC values'!F41,"")</f>
      </c>
      <c r="G42" s="1">
        <f>IF(ABS('Duplicate MC values'!G40-'Duplicate MC values'!G41)&gt;'Error Flags'!G$2,'Duplicate MC values'!G41,"")</f>
      </c>
      <c r="H42" s="1">
        <f>IF(ABS('Duplicate MC values'!H40-'Duplicate MC values'!H41)&gt;'Error Flags'!H$2,'Duplicate MC values'!H41,"")</f>
      </c>
      <c r="I42" s="1">
        <f>IF(ABS('Duplicate MC values'!I40-'Duplicate MC values'!I41)&gt;'Error Flags'!I$2,'Duplicate MC values'!I41,"")</f>
      </c>
      <c r="J42" s="1">
        <f>IF(ABS('Duplicate MC values'!J40-'Duplicate MC values'!J41)&gt;'Error Flags'!J$2,'Duplicate MC values'!J41,"")</f>
      </c>
      <c r="K42" s="1">
        <f>IF(ABS('Duplicate MC values'!K40-'Duplicate MC values'!K41)&gt;'Error Flags'!K$2,'Duplicate MC values'!K41,"")</f>
      </c>
      <c r="L42" s="1">
        <f>IF(ABS('Duplicate MC values'!L40-'Duplicate MC values'!L41)&gt;'Error Flags'!L$2,'Duplicate MC values'!L41,"")</f>
      </c>
    </row>
    <row r="43" spans="1:12" ht="12">
      <c r="A43" s="1">
        <f>'TRB Record'!A42</f>
        <v>21</v>
      </c>
      <c r="B43" s="6">
        <f>'TRB Record'!C42</f>
        <v>0</v>
      </c>
      <c r="C43" s="1">
        <f>IF(ABS('Duplicate MC values'!C42-'Duplicate MC values'!C43)&gt;'Error Flags'!C$2,'Duplicate MC values'!C42,"")</f>
      </c>
      <c r="D43" s="1">
        <f>IF(ABS('Duplicate MC values'!D42-'Duplicate MC values'!D43)&gt;'Error Flags'!D$2,'Duplicate MC values'!D42,"")</f>
      </c>
      <c r="E43" s="1">
        <f>IF(ABS('Duplicate MC values'!E42-'Duplicate MC values'!E43)&gt;'Error Flags'!E$2,'Duplicate MC values'!E42,"")</f>
      </c>
      <c r="F43" s="1">
        <f>IF(ABS('Duplicate MC values'!F42-'Duplicate MC values'!F43)&gt;'Error Flags'!F$2,'Duplicate MC values'!F42,"")</f>
      </c>
      <c r="G43" s="1">
        <f>IF(ABS('Duplicate MC values'!G42-'Duplicate MC values'!G43)&gt;'Error Flags'!G$2,'Duplicate MC values'!G42,"")</f>
      </c>
      <c r="H43" s="1">
        <f>IF(ABS('Duplicate MC values'!H42-'Duplicate MC values'!H43)&gt;'Error Flags'!H$2,'Duplicate MC values'!H42,"")</f>
      </c>
      <c r="I43" s="1">
        <f>IF(ABS('Duplicate MC values'!I42-'Duplicate MC values'!I43)&gt;'Error Flags'!I$2,'Duplicate MC values'!I42,"")</f>
      </c>
      <c r="J43" s="1">
        <f>IF(ABS('Duplicate MC values'!J42-'Duplicate MC values'!J43)&gt;'Error Flags'!J$2,'Duplicate MC values'!J42,"")</f>
      </c>
      <c r="K43" s="1">
        <f>IF(ABS('Duplicate MC values'!K42-'Duplicate MC values'!K43)&gt;'Error Flags'!K$2,'Duplicate MC values'!K42,"")</f>
      </c>
      <c r="L43" s="1">
        <f>IF(ABS('Duplicate MC values'!L42-'Duplicate MC values'!L43)&gt;'Error Flags'!L$2,'Duplicate MC values'!L42,"")</f>
      </c>
    </row>
    <row r="44" spans="1:12" ht="12">
      <c r="A44" s="1" t="str">
        <f>'TRB Record'!A43</f>
        <v>replicate 21</v>
      </c>
      <c r="B44" s="6">
        <f>'TRB Record'!C43</f>
        <v>0</v>
      </c>
      <c r="C44" s="1">
        <f>IF(ABS('Duplicate MC values'!C42-'Duplicate MC values'!C43)&gt;'Error Flags'!C$2,'Duplicate MC values'!C43,"")</f>
      </c>
      <c r="D44" s="1">
        <f>IF(ABS('Duplicate MC values'!D42-'Duplicate MC values'!D43)&gt;'Error Flags'!D$2,'Duplicate MC values'!D43,"")</f>
      </c>
      <c r="E44" s="1">
        <f>IF(ABS('Duplicate MC values'!E42-'Duplicate MC values'!E43)&gt;'Error Flags'!E$2,'Duplicate MC values'!E43,"")</f>
      </c>
      <c r="F44" s="1">
        <f>IF(ABS('Duplicate MC values'!F42-'Duplicate MC values'!F43)&gt;'Error Flags'!F$2,'Duplicate MC values'!F43,"")</f>
      </c>
      <c r="G44" s="1">
        <f>IF(ABS('Duplicate MC values'!G42-'Duplicate MC values'!G43)&gt;'Error Flags'!G$2,'Duplicate MC values'!G43,"")</f>
      </c>
      <c r="H44" s="1">
        <f>IF(ABS('Duplicate MC values'!H42-'Duplicate MC values'!H43)&gt;'Error Flags'!H$2,'Duplicate MC values'!H43,"")</f>
      </c>
      <c r="I44" s="1">
        <f>IF(ABS('Duplicate MC values'!I42-'Duplicate MC values'!I43)&gt;'Error Flags'!I$2,'Duplicate MC values'!I43,"")</f>
      </c>
      <c r="J44" s="1">
        <f>IF(ABS('Duplicate MC values'!J42-'Duplicate MC values'!J43)&gt;'Error Flags'!J$2,'Duplicate MC values'!J43,"")</f>
      </c>
      <c r="K44" s="1">
        <f>IF(ABS('Duplicate MC values'!K42-'Duplicate MC values'!K43)&gt;'Error Flags'!K$2,'Duplicate MC values'!K43,"")</f>
      </c>
      <c r="L44" s="1">
        <f>IF(ABS('Duplicate MC values'!L42-'Duplicate MC values'!L43)&gt;'Error Flags'!L$2,'Duplicate MC values'!L43,"")</f>
      </c>
    </row>
    <row r="45" spans="1:12" ht="12">
      <c r="A45" s="1">
        <f>'TRB Record'!A44</f>
        <v>22</v>
      </c>
      <c r="B45" s="6">
        <f>'TRB Record'!C44</f>
        <v>0</v>
      </c>
      <c r="C45" s="1">
        <f>IF(ABS('Duplicate MC values'!C44-'Duplicate MC values'!C45)&gt;'Error Flags'!C$2,'Duplicate MC values'!C44,"")</f>
      </c>
      <c r="D45" s="1">
        <f>IF(ABS('Duplicate MC values'!D44-'Duplicate MC values'!D45)&gt;'Error Flags'!D$2,'Duplicate MC values'!D44,"")</f>
      </c>
      <c r="E45" s="1">
        <f>IF(ABS('Duplicate MC values'!E44-'Duplicate MC values'!E45)&gt;'Error Flags'!E$2,'Duplicate MC values'!E44,"")</f>
      </c>
      <c r="F45" s="1">
        <f>IF(ABS('Duplicate MC values'!F44-'Duplicate MC values'!F45)&gt;'Error Flags'!F$2,'Duplicate MC values'!F44,"")</f>
      </c>
      <c r="G45" s="1">
        <f>IF(ABS('Duplicate MC values'!G44-'Duplicate MC values'!G45)&gt;'Error Flags'!G$2,'Duplicate MC values'!G44,"")</f>
      </c>
      <c r="H45" s="1">
        <f>IF(ABS('Duplicate MC values'!H44-'Duplicate MC values'!H45)&gt;'Error Flags'!H$2,'Duplicate MC values'!H44,"")</f>
      </c>
      <c r="I45" s="1">
        <f>IF(ABS('Duplicate MC values'!I44-'Duplicate MC values'!I45)&gt;'Error Flags'!I$2,'Duplicate MC values'!I44,"")</f>
      </c>
      <c r="J45" s="1">
        <f>IF(ABS('Duplicate MC values'!J44-'Duplicate MC values'!J45)&gt;'Error Flags'!J$2,'Duplicate MC values'!J44,"")</f>
      </c>
      <c r="K45" s="1">
        <f>IF(ABS('Duplicate MC values'!K44-'Duplicate MC values'!K45)&gt;'Error Flags'!K$2,'Duplicate MC values'!K44,"")</f>
      </c>
      <c r="L45" s="1">
        <f>IF(ABS('Duplicate MC values'!L44-'Duplicate MC values'!L45)&gt;'Error Flags'!L$2,'Duplicate MC values'!L44,"")</f>
      </c>
    </row>
    <row r="46" spans="1:12" ht="12">
      <c r="A46" s="1" t="str">
        <f>'TRB Record'!A45</f>
        <v>replicate 22</v>
      </c>
      <c r="B46" s="6">
        <f>'TRB Record'!C45</f>
        <v>0</v>
      </c>
      <c r="C46" s="1">
        <f>IF(ABS('Duplicate MC values'!C44-'Duplicate MC values'!C45)&gt;'Error Flags'!C$2,'Duplicate MC values'!C45,"")</f>
      </c>
      <c r="D46" s="1">
        <f>IF(ABS('Duplicate MC values'!D44-'Duplicate MC values'!D45)&gt;'Error Flags'!D$2,'Duplicate MC values'!D45,"")</f>
      </c>
      <c r="E46" s="1">
        <f>IF(ABS('Duplicate MC values'!E44-'Duplicate MC values'!E45)&gt;'Error Flags'!E$2,'Duplicate MC values'!E45,"")</f>
      </c>
      <c r="F46" s="1">
        <f>IF(ABS('Duplicate MC values'!F44-'Duplicate MC values'!F45)&gt;'Error Flags'!F$2,'Duplicate MC values'!F45,"")</f>
      </c>
      <c r="G46" s="1">
        <f>IF(ABS('Duplicate MC values'!G44-'Duplicate MC values'!G45)&gt;'Error Flags'!G$2,'Duplicate MC values'!G45,"")</f>
      </c>
      <c r="H46" s="1">
        <f>IF(ABS('Duplicate MC values'!H44-'Duplicate MC values'!H45)&gt;'Error Flags'!H$2,'Duplicate MC values'!H45,"")</f>
      </c>
      <c r="I46" s="1">
        <f>IF(ABS('Duplicate MC values'!I44-'Duplicate MC values'!I45)&gt;'Error Flags'!I$2,'Duplicate MC values'!I45,"")</f>
      </c>
      <c r="J46" s="1">
        <f>IF(ABS('Duplicate MC values'!J44-'Duplicate MC values'!J45)&gt;'Error Flags'!J$2,'Duplicate MC values'!J45,"")</f>
      </c>
      <c r="K46" s="1">
        <f>IF(ABS('Duplicate MC values'!K44-'Duplicate MC values'!K45)&gt;'Error Flags'!K$2,'Duplicate MC values'!K45,"")</f>
      </c>
      <c r="L46" s="1">
        <f>IF(ABS('Duplicate MC values'!L44-'Duplicate MC values'!L45)&gt;'Error Flags'!L$2,'Duplicate MC values'!L45,"")</f>
      </c>
    </row>
    <row r="47" spans="1:12" ht="12">
      <c r="A47" s="1">
        <f>'TRB Record'!A46</f>
        <v>23</v>
      </c>
      <c r="B47" s="6">
        <f>'TRB Record'!C46</f>
        <v>0</v>
      </c>
      <c r="C47" s="1">
        <f>IF(ABS('Duplicate MC values'!C46-'Duplicate MC values'!C47)&gt;'Error Flags'!C$2,'Duplicate MC values'!C46,"")</f>
      </c>
      <c r="D47" s="1">
        <f>IF(ABS('Duplicate MC values'!D46-'Duplicate MC values'!D47)&gt;'Error Flags'!D$2,'Duplicate MC values'!D46,"")</f>
      </c>
      <c r="E47" s="1">
        <f>IF(ABS('Duplicate MC values'!E46-'Duplicate MC values'!E47)&gt;'Error Flags'!E$2,'Duplicate MC values'!E46,"")</f>
      </c>
      <c r="F47" s="1">
        <f>IF(ABS('Duplicate MC values'!F46-'Duplicate MC values'!F47)&gt;'Error Flags'!F$2,'Duplicate MC values'!F46,"")</f>
      </c>
      <c r="G47" s="1">
        <f>IF(ABS('Duplicate MC values'!G46-'Duplicate MC values'!G47)&gt;'Error Flags'!G$2,'Duplicate MC values'!G46,"")</f>
      </c>
      <c r="H47" s="1">
        <f>IF(ABS('Duplicate MC values'!H46-'Duplicate MC values'!H47)&gt;'Error Flags'!H$2,'Duplicate MC values'!H46,"")</f>
      </c>
      <c r="I47" s="1">
        <f>IF(ABS('Duplicate MC values'!I46-'Duplicate MC values'!I47)&gt;'Error Flags'!I$2,'Duplicate MC values'!I46,"")</f>
      </c>
      <c r="J47" s="1">
        <f>IF(ABS('Duplicate MC values'!J46-'Duplicate MC values'!J47)&gt;'Error Flags'!J$2,'Duplicate MC values'!J46,"")</f>
      </c>
      <c r="K47" s="1">
        <f>IF(ABS('Duplicate MC values'!K46-'Duplicate MC values'!K47)&gt;'Error Flags'!K$2,'Duplicate MC values'!K46,"")</f>
      </c>
      <c r="L47" s="1">
        <f>IF(ABS('Duplicate MC values'!L46-'Duplicate MC values'!L47)&gt;'Error Flags'!L$2,'Duplicate MC values'!L46,"")</f>
      </c>
    </row>
    <row r="48" spans="1:12" ht="12">
      <c r="A48" s="1" t="str">
        <f>'TRB Record'!A47</f>
        <v>replicate 23</v>
      </c>
      <c r="B48" s="6">
        <f>'TRB Record'!C47</f>
        <v>0</v>
      </c>
      <c r="C48" s="1">
        <f>IF(ABS('Duplicate MC values'!C46-'Duplicate MC values'!C47)&gt;'Error Flags'!C$2,'Duplicate MC values'!C47,"")</f>
      </c>
      <c r="D48" s="1">
        <f>IF(ABS('Duplicate MC values'!D46-'Duplicate MC values'!D47)&gt;'Error Flags'!D$2,'Duplicate MC values'!D47,"")</f>
      </c>
      <c r="E48" s="1">
        <f>IF(ABS('Duplicate MC values'!E46-'Duplicate MC values'!E47)&gt;'Error Flags'!E$2,'Duplicate MC values'!E47,"")</f>
      </c>
      <c r="F48" s="1">
        <f>IF(ABS('Duplicate MC values'!F46-'Duplicate MC values'!F47)&gt;'Error Flags'!F$2,'Duplicate MC values'!F47,"")</f>
      </c>
      <c r="G48" s="1">
        <f>IF(ABS('Duplicate MC values'!G46-'Duplicate MC values'!G47)&gt;'Error Flags'!G$2,'Duplicate MC values'!G47,"")</f>
      </c>
      <c r="H48" s="1">
        <f>IF(ABS('Duplicate MC values'!H46-'Duplicate MC values'!H47)&gt;'Error Flags'!H$2,'Duplicate MC values'!H47,"")</f>
      </c>
      <c r="I48" s="1">
        <f>IF(ABS('Duplicate MC values'!I46-'Duplicate MC values'!I47)&gt;'Error Flags'!I$2,'Duplicate MC values'!I47,"")</f>
      </c>
      <c r="J48" s="1">
        <f>IF(ABS('Duplicate MC values'!J46-'Duplicate MC values'!J47)&gt;'Error Flags'!J$2,'Duplicate MC values'!J47,"")</f>
      </c>
      <c r="K48" s="1">
        <f>IF(ABS('Duplicate MC values'!K46-'Duplicate MC values'!K47)&gt;'Error Flags'!K$2,'Duplicate MC values'!K47,"")</f>
      </c>
      <c r="L48" s="1">
        <f>IF(ABS('Duplicate MC values'!L46-'Duplicate MC values'!L47)&gt;'Error Flags'!L$2,'Duplicate MC values'!L47,"")</f>
      </c>
    </row>
    <row r="49" spans="1:12" ht="12">
      <c r="A49" s="1">
        <f>'TRB Record'!A48</f>
        <v>24</v>
      </c>
      <c r="B49" s="6">
        <f>'TRB Record'!C48</f>
        <v>0</v>
      </c>
      <c r="C49" s="1">
        <f>IF(ABS('Duplicate MC values'!C48-'Duplicate MC values'!C49)&gt;'Error Flags'!C$2,'Duplicate MC values'!C48,"")</f>
      </c>
      <c r="D49" s="1">
        <f>IF(ABS('Duplicate MC values'!D48-'Duplicate MC values'!D49)&gt;'Error Flags'!D$2,'Duplicate MC values'!D48,"")</f>
      </c>
      <c r="E49" s="1">
        <f>IF(ABS('Duplicate MC values'!E48-'Duplicate MC values'!E49)&gt;'Error Flags'!E$2,'Duplicate MC values'!E48,"")</f>
      </c>
      <c r="F49" s="1">
        <f>IF(ABS('Duplicate MC values'!F48-'Duplicate MC values'!F49)&gt;'Error Flags'!F$2,'Duplicate MC values'!F48,"")</f>
      </c>
      <c r="G49" s="1">
        <f>IF(ABS('Duplicate MC values'!G48-'Duplicate MC values'!G49)&gt;'Error Flags'!G$2,'Duplicate MC values'!G48,"")</f>
      </c>
      <c r="H49" s="1">
        <f>IF(ABS('Duplicate MC values'!H48-'Duplicate MC values'!H49)&gt;'Error Flags'!H$2,'Duplicate MC values'!H48,"")</f>
      </c>
      <c r="I49" s="1">
        <f>IF(ABS('Duplicate MC values'!I48-'Duplicate MC values'!I49)&gt;'Error Flags'!I$2,'Duplicate MC values'!I48,"")</f>
      </c>
      <c r="J49" s="1">
        <f>IF(ABS('Duplicate MC values'!J48-'Duplicate MC values'!J49)&gt;'Error Flags'!J$2,'Duplicate MC values'!J48,"")</f>
      </c>
      <c r="K49" s="1">
        <f>IF(ABS('Duplicate MC values'!K48-'Duplicate MC values'!K49)&gt;'Error Flags'!K$2,'Duplicate MC values'!K48,"")</f>
      </c>
      <c r="L49" s="1">
        <f>IF(ABS('Duplicate MC values'!L48-'Duplicate MC values'!L49)&gt;'Error Flags'!L$2,'Duplicate MC values'!L48,"")</f>
      </c>
    </row>
    <row r="50" spans="1:12" ht="12">
      <c r="A50" s="1" t="str">
        <f>'TRB Record'!A49</f>
        <v>replicate 24</v>
      </c>
      <c r="B50" s="6">
        <f>'TRB Record'!C49</f>
        <v>0</v>
      </c>
      <c r="C50" s="1">
        <f>IF(ABS('Duplicate MC values'!C48-'Duplicate MC values'!C49)&gt;'Error Flags'!C$2,'Duplicate MC values'!C49,"")</f>
      </c>
      <c r="D50" s="1">
        <f>IF(ABS('Duplicate MC values'!D48-'Duplicate MC values'!D49)&gt;'Error Flags'!D$2,'Duplicate MC values'!D49,"")</f>
      </c>
      <c r="E50" s="1">
        <f>IF(ABS('Duplicate MC values'!E48-'Duplicate MC values'!E49)&gt;'Error Flags'!E$2,'Duplicate MC values'!E49,"")</f>
      </c>
      <c r="F50" s="1">
        <f>IF(ABS('Duplicate MC values'!F48-'Duplicate MC values'!F49)&gt;'Error Flags'!F$2,'Duplicate MC values'!F49,"")</f>
      </c>
      <c r="G50" s="1">
        <f>IF(ABS('Duplicate MC values'!G48-'Duplicate MC values'!G49)&gt;'Error Flags'!G$2,'Duplicate MC values'!G49,"")</f>
      </c>
      <c r="H50" s="1">
        <f>IF(ABS('Duplicate MC values'!H48-'Duplicate MC values'!H49)&gt;'Error Flags'!H$2,'Duplicate MC values'!H49,"")</f>
      </c>
      <c r="I50" s="1">
        <f>IF(ABS('Duplicate MC values'!I48-'Duplicate MC values'!I49)&gt;'Error Flags'!I$2,'Duplicate MC values'!I49,"")</f>
      </c>
      <c r="J50" s="1">
        <f>IF(ABS('Duplicate MC values'!J48-'Duplicate MC values'!J49)&gt;'Error Flags'!J$2,'Duplicate MC values'!J49,"")</f>
      </c>
      <c r="K50" s="1">
        <f>IF(ABS('Duplicate MC values'!K48-'Duplicate MC values'!K49)&gt;'Error Flags'!K$2,'Duplicate MC values'!K49,"")</f>
      </c>
      <c r="L50" s="1">
        <f>IF(ABS('Duplicate MC values'!L48-'Duplicate MC values'!L49)&gt;'Error Flags'!L$2,'Duplicate MC values'!L49,"")</f>
      </c>
    </row>
    <row r="51" spans="1:12" ht="12">
      <c r="A51" s="1">
        <f>'TRB Record'!A50</f>
        <v>25</v>
      </c>
      <c r="B51" s="6">
        <f>'TRB Record'!C50</f>
        <v>0</v>
      </c>
      <c r="C51" s="1">
        <f>IF(ABS('Duplicate MC values'!C50-'Duplicate MC values'!C51)&gt;'Error Flags'!C$2,'Duplicate MC values'!C50,"")</f>
      </c>
      <c r="D51" s="1">
        <f>IF(ABS('Duplicate MC values'!D50-'Duplicate MC values'!D51)&gt;'Error Flags'!D$2,'Duplicate MC values'!D50,"")</f>
      </c>
      <c r="E51" s="1">
        <f>IF(ABS('Duplicate MC values'!E50-'Duplicate MC values'!E51)&gt;'Error Flags'!E$2,'Duplicate MC values'!E50,"")</f>
      </c>
      <c r="F51" s="1">
        <f>IF(ABS('Duplicate MC values'!F50-'Duplicate MC values'!F51)&gt;'Error Flags'!F$2,'Duplicate MC values'!F50,"")</f>
      </c>
      <c r="G51" s="1">
        <f>IF(ABS('Duplicate MC values'!G50-'Duplicate MC values'!G51)&gt;'Error Flags'!G$2,'Duplicate MC values'!G50,"")</f>
      </c>
      <c r="H51" s="1">
        <f>IF(ABS('Duplicate MC values'!H50-'Duplicate MC values'!H51)&gt;'Error Flags'!H$2,'Duplicate MC values'!H50,"")</f>
      </c>
      <c r="I51" s="1">
        <f>IF(ABS('Duplicate MC values'!I50-'Duplicate MC values'!I51)&gt;'Error Flags'!I$2,'Duplicate MC values'!I50,"")</f>
      </c>
      <c r="J51" s="1">
        <f>IF(ABS('Duplicate MC values'!J50-'Duplicate MC values'!J51)&gt;'Error Flags'!J$2,'Duplicate MC values'!J50,"")</f>
      </c>
      <c r="K51" s="1">
        <f>IF(ABS('Duplicate MC values'!K50-'Duplicate MC values'!K51)&gt;'Error Flags'!K$2,'Duplicate MC values'!K50,"")</f>
      </c>
      <c r="L51" s="1">
        <f>IF(ABS('Duplicate MC values'!L50-'Duplicate MC values'!L51)&gt;'Error Flags'!L$2,'Duplicate MC values'!L50,"")</f>
      </c>
    </row>
    <row r="52" spans="1:12" ht="12">
      <c r="A52" s="1" t="str">
        <f>'TRB Record'!A51</f>
        <v>replicate 25</v>
      </c>
      <c r="B52" s="6">
        <f>'TRB Record'!C51</f>
        <v>0</v>
      </c>
      <c r="C52" s="1">
        <f>IF(ABS('Duplicate MC values'!C50-'Duplicate MC values'!C51)&gt;'Error Flags'!C$2,'Duplicate MC values'!C51,"")</f>
      </c>
      <c r="D52" s="1">
        <f>IF(ABS('Duplicate MC values'!D50-'Duplicate MC values'!D51)&gt;'Error Flags'!D$2,'Duplicate MC values'!D51,"")</f>
      </c>
      <c r="E52" s="1">
        <f>IF(ABS('Duplicate MC values'!E50-'Duplicate MC values'!E51)&gt;'Error Flags'!E$2,'Duplicate MC values'!E51,"")</f>
      </c>
      <c r="F52" s="1">
        <f>IF(ABS('Duplicate MC values'!F50-'Duplicate MC values'!F51)&gt;'Error Flags'!F$2,'Duplicate MC values'!F51,"")</f>
      </c>
      <c r="G52" s="1">
        <f>IF(ABS('Duplicate MC values'!G50-'Duplicate MC values'!G51)&gt;'Error Flags'!G$2,'Duplicate MC values'!G51,"")</f>
      </c>
      <c r="H52" s="1">
        <f>IF(ABS('Duplicate MC values'!H50-'Duplicate MC values'!H51)&gt;'Error Flags'!H$2,'Duplicate MC values'!H51,"")</f>
      </c>
      <c r="I52" s="1">
        <f>IF(ABS('Duplicate MC values'!I50-'Duplicate MC values'!I51)&gt;'Error Flags'!I$2,'Duplicate MC values'!I51,"")</f>
      </c>
      <c r="J52" s="1">
        <f>IF(ABS('Duplicate MC values'!J50-'Duplicate MC values'!J51)&gt;'Error Flags'!J$2,'Duplicate MC values'!J51,"")</f>
      </c>
      <c r="K52" s="1">
        <f>IF(ABS('Duplicate MC values'!K50-'Duplicate MC values'!K51)&gt;'Error Flags'!K$2,'Duplicate MC values'!K51,"")</f>
      </c>
      <c r="L52" s="1">
        <f>IF(ABS('Duplicate MC values'!L50-'Duplicate MC values'!L51)&gt;'Error Flags'!L$2,'Duplicate MC values'!L51,"")</f>
      </c>
    </row>
    <row r="53" spans="1:12" ht="12">
      <c r="A53" s="1">
        <f>'TRB Record'!A52</f>
        <v>26</v>
      </c>
      <c r="B53" s="6">
        <f>'TRB Record'!C52</f>
        <v>0</v>
      </c>
      <c r="C53" s="1">
        <f>IF(ABS('Duplicate MC values'!C52-'Duplicate MC values'!C53)&gt;'Error Flags'!C$2,'Duplicate MC values'!C52,"")</f>
      </c>
      <c r="D53" s="1">
        <f>IF(ABS('Duplicate MC values'!D52-'Duplicate MC values'!D53)&gt;'Error Flags'!D$2,'Duplicate MC values'!D52,"")</f>
      </c>
      <c r="E53" s="1">
        <f>IF(ABS('Duplicate MC values'!E52-'Duplicate MC values'!E53)&gt;'Error Flags'!E$2,'Duplicate MC values'!E52,"")</f>
      </c>
      <c r="F53" s="1">
        <f>IF(ABS('Duplicate MC values'!F52-'Duplicate MC values'!F53)&gt;'Error Flags'!F$2,'Duplicate MC values'!F52,"")</f>
      </c>
      <c r="G53" s="1">
        <f>IF(ABS('Duplicate MC values'!G52-'Duplicate MC values'!G53)&gt;'Error Flags'!G$2,'Duplicate MC values'!G52,"")</f>
      </c>
      <c r="H53" s="1">
        <f>IF(ABS('Duplicate MC values'!H52-'Duplicate MC values'!H53)&gt;'Error Flags'!H$2,'Duplicate MC values'!H52,"")</f>
      </c>
      <c r="I53" s="1">
        <f>IF(ABS('Duplicate MC values'!I52-'Duplicate MC values'!I53)&gt;'Error Flags'!I$2,'Duplicate MC values'!I52,"")</f>
      </c>
      <c r="J53" s="1">
        <f>IF(ABS('Duplicate MC values'!J52-'Duplicate MC values'!J53)&gt;'Error Flags'!J$2,'Duplicate MC values'!J52,"")</f>
      </c>
      <c r="K53" s="1">
        <f>IF(ABS('Duplicate MC values'!K52-'Duplicate MC values'!K53)&gt;'Error Flags'!K$2,'Duplicate MC values'!K52,"")</f>
      </c>
      <c r="L53" s="1">
        <f>IF(ABS('Duplicate MC values'!L52-'Duplicate MC values'!L53)&gt;'Error Flags'!L$2,'Duplicate MC values'!L52,"")</f>
      </c>
    </row>
    <row r="54" spans="1:12" ht="12">
      <c r="A54" s="1" t="str">
        <f>'TRB Record'!A53</f>
        <v>replicate 26</v>
      </c>
      <c r="B54" s="6">
        <f>'TRB Record'!C53</f>
        <v>0</v>
      </c>
      <c r="C54" s="1">
        <f>IF(ABS('Duplicate MC values'!C52-'Duplicate MC values'!C53)&gt;'Error Flags'!C$2,'Duplicate MC values'!C53,"")</f>
      </c>
      <c r="D54" s="1">
        <f>IF(ABS('Duplicate MC values'!D52-'Duplicate MC values'!D53)&gt;'Error Flags'!D$2,'Duplicate MC values'!D53,"")</f>
      </c>
      <c r="E54" s="1">
        <f>IF(ABS('Duplicate MC values'!E52-'Duplicate MC values'!E53)&gt;'Error Flags'!E$2,'Duplicate MC values'!E53,"")</f>
      </c>
      <c r="F54" s="1">
        <f>IF(ABS('Duplicate MC values'!F52-'Duplicate MC values'!F53)&gt;'Error Flags'!F$2,'Duplicate MC values'!F53,"")</f>
      </c>
      <c r="G54" s="1">
        <f>IF(ABS('Duplicate MC values'!G52-'Duplicate MC values'!G53)&gt;'Error Flags'!G$2,'Duplicate MC values'!G53,"")</f>
      </c>
      <c r="H54" s="1">
        <f>IF(ABS('Duplicate MC values'!H52-'Duplicate MC values'!H53)&gt;'Error Flags'!H$2,'Duplicate MC values'!H53,"")</f>
      </c>
      <c r="I54" s="1">
        <f>IF(ABS('Duplicate MC values'!I52-'Duplicate MC values'!I53)&gt;'Error Flags'!I$2,'Duplicate MC values'!I53,"")</f>
      </c>
      <c r="J54" s="1">
        <f>IF(ABS('Duplicate MC values'!J52-'Duplicate MC values'!J53)&gt;'Error Flags'!J$2,'Duplicate MC values'!J53,"")</f>
      </c>
      <c r="K54" s="1">
        <f>IF(ABS('Duplicate MC values'!K52-'Duplicate MC values'!K53)&gt;'Error Flags'!K$2,'Duplicate MC values'!K53,"")</f>
      </c>
      <c r="L54" s="1">
        <f>IF(ABS('Duplicate MC values'!L52-'Duplicate MC values'!L53)&gt;'Error Flags'!L$2,'Duplicate MC values'!L53,"")</f>
      </c>
    </row>
    <row r="55" spans="1:12" ht="12">
      <c r="A55" s="1">
        <f>'TRB Record'!A54</f>
        <v>27</v>
      </c>
      <c r="B55" s="6">
        <f>'TRB Record'!C54</f>
        <v>0</v>
      </c>
      <c r="C55" s="1">
        <f>IF(ABS('Duplicate MC values'!C54-'Duplicate MC values'!C55)&gt;'Error Flags'!C$2,'Duplicate MC values'!C54,"")</f>
      </c>
      <c r="D55" s="1">
        <f>IF(ABS('Duplicate MC values'!D54-'Duplicate MC values'!D55)&gt;'Error Flags'!D$2,'Duplicate MC values'!D54,"")</f>
      </c>
      <c r="E55" s="1">
        <f>IF(ABS('Duplicate MC values'!E54-'Duplicate MC values'!E55)&gt;'Error Flags'!E$2,'Duplicate MC values'!E54,"")</f>
      </c>
      <c r="F55" s="1">
        <f>IF(ABS('Duplicate MC values'!F54-'Duplicate MC values'!F55)&gt;'Error Flags'!F$2,'Duplicate MC values'!F54,"")</f>
      </c>
      <c r="G55" s="1">
        <f>IF(ABS('Duplicate MC values'!G54-'Duplicate MC values'!G55)&gt;'Error Flags'!G$2,'Duplicate MC values'!G54,"")</f>
      </c>
      <c r="H55" s="1">
        <f>IF(ABS('Duplicate MC values'!H54-'Duplicate MC values'!H55)&gt;'Error Flags'!H$2,'Duplicate MC values'!H54,"")</f>
      </c>
      <c r="I55" s="1">
        <f>IF(ABS('Duplicate MC values'!I54-'Duplicate MC values'!I55)&gt;'Error Flags'!I$2,'Duplicate MC values'!I54,"")</f>
      </c>
      <c r="J55" s="1">
        <f>IF(ABS('Duplicate MC values'!J54-'Duplicate MC values'!J55)&gt;'Error Flags'!J$2,'Duplicate MC values'!J54,"")</f>
      </c>
      <c r="K55" s="1">
        <f>IF(ABS('Duplicate MC values'!K54-'Duplicate MC values'!K55)&gt;'Error Flags'!K$2,'Duplicate MC values'!K54,"")</f>
      </c>
      <c r="L55" s="1">
        <f>IF(ABS('Duplicate MC values'!L54-'Duplicate MC values'!L55)&gt;'Error Flags'!L$2,'Duplicate MC values'!L54,"")</f>
      </c>
    </row>
    <row r="56" spans="1:12" ht="12">
      <c r="A56" s="1" t="str">
        <f>'TRB Record'!A55</f>
        <v>replicate 27</v>
      </c>
      <c r="B56" s="6">
        <f>'TRB Record'!C55</f>
        <v>0</v>
      </c>
      <c r="C56" s="1">
        <f>IF(ABS('Duplicate MC values'!C54-'Duplicate MC values'!C55)&gt;'Error Flags'!C$2,'Duplicate MC values'!C55,"")</f>
      </c>
      <c r="D56" s="1">
        <f>IF(ABS('Duplicate MC values'!D54-'Duplicate MC values'!D55)&gt;'Error Flags'!D$2,'Duplicate MC values'!D55,"")</f>
      </c>
      <c r="E56" s="1">
        <f>IF(ABS('Duplicate MC values'!E54-'Duplicate MC values'!E55)&gt;'Error Flags'!E$2,'Duplicate MC values'!E55,"")</f>
      </c>
      <c r="F56" s="1">
        <f>IF(ABS('Duplicate MC values'!F54-'Duplicate MC values'!F55)&gt;'Error Flags'!F$2,'Duplicate MC values'!F55,"")</f>
      </c>
      <c r="G56" s="1">
        <f>IF(ABS('Duplicate MC values'!G54-'Duplicate MC values'!G55)&gt;'Error Flags'!G$2,'Duplicate MC values'!G55,"")</f>
      </c>
      <c r="H56" s="1">
        <f>IF(ABS('Duplicate MC values'!H54-'Duplicate MC values'!H55)&gt;'Error Flags'!H$2,'Duplicate MC values'!H55,"")</f>
      </c>
      <c r="I56" s="1">
        <f>IF(ABS('Duplicate MC values'!I54-'Duplicate MC values'!I55)&gt;'Error Flags'!I$2,'Duplicate MC values'!I55,"")</f>
      </c>
      <c r="J56" s="1">
        <f>IF(ABS('Duplicate MC values'!J54-'Duplicate MC values'!J55)&gt;'Error Flags'!J$2,'Duplicate MC values'!J55,"")</f>
      </c>
      <c r="K56" s="1">
        <f>IF(ABS('Duplicate MC values'!K54-'Duplicate MC values'!K55)&gt;'Error Flags'!K$2,'Duplicate MC values'!K55,"")</f>
      </c>
      <c r="L56" s="1">
        <f>IF(ABS('Duplicate MC values'!L54-'Duplicate MC values'!L55)&gt;'Error Flags'!L$2,'Duplicate MC values'!L55,"")</f>
      </c>
    </row>
    <row r="57" spans="1:12" ht="12">
      <c r="A57" s="1">
        <f>'TRB Record'!A56</f>
        <v>28</v>
      </c>
      <c r="B57" s="6">
        <f>'TRB Record'!C56</f>
        <v>0</v>
      </c>
      <c r="C57" s="1">
        <f>IF(ABS('Duplicate MC values'!C56-'Duplicate MC values'!C57)&gt;'Error Flags'!C$2,'Duplicate MC values'!C56,"")</f>
      </c>
      <c r="D57" s="1">
        <f>IF(ABS('Duplicate MC values'!D56-'Duplicate MC values'!D57)&gt;'Error Flags'!D$2,'Duplicate MC values'!D56,"")</f>
      </c>
      <c r="E57" s="1">
        <f>IF(ABS('Duplicate MC values'!E56-'Duplicate MC values'!E57)&gt;'Error Flags'!E$2,'Duplicate MC values'!E56,"")</f>
      </c>
      <c r="F57" s="1">
        <f>IF(ABS('Duplicate MC values'!F56-'Duplicate MC values'!F57)&gt;'Error Flags'!F$2,'Duplicate MC values'!F56,"")</f>
      </c>
      <c r="G57" s="1">
        <f>IF(ABS('Duplicate MC values'!G56-'Duplicate MC values'!G57)&gt;'Error Flags'!G$2,'Duplicate MC values'!G56,"")</f>
      </c>
      <c r="H57" s="1">
        <f>IF(ABS('Duplicate MC values'!H56-'Duplicate MC values'!H57)&gt;'Error Flags'!H$2,'Duplicate MC values'!H56,"")</f>
      </c>
      <c r="I57" s="1">
        <f>IF(ABS('Duplicate MC values'!I56-'Duplicate MC values'!I57)&gt;'Error Flags'!I$2,'Duplicate MC values'!I56,"")</f>
      </c>
      <c r="J57" s="1">
        <f>IF(ABS('Duplicate MC values'!J56-'Duplicate MC values'!J57)&gt;'Error Flags'!J$2,'Duplicate MC values'!J56,"")</f>
      </c>
      <c r="K57" s="1">
        <f>IF(ABS('Duplicate MC values'!K56-'Duplicate MC values'!K57)&gt;'Error Flags'!K$2,'Duplicate MC values'!K56,"")</f>
      </c>
      <c r="L57" s="1">
        <f>IF(ABS('Duplicate MC values'!L56-'Duplicate MC values'!L57)&gt;'Error Flags'!L$2,'Duplicate MC values'!L56,"")</f>
      </c>
    </row>
    <row r="58" spans="1:12" ht="12">
      <c r="A58" s="1" t="str">
        <f>'TRB Record'!A57</f>
        <v>replicate 28</v>
      </c>
      <c r="B58" s="6">
        <f>'TRB Record'!C57</f>
        <v>0</v>
      </c>
      <c r="C58" s="1">
        <f>IF(ABS('Duplicate MC values'!C56-'Duplicate MC values'!C57)&gt;'Error Flags'!C$2,'Duplicate MC values'!C57,"")</f>
      </c>
      <c r="D58" s="1">
        <f>IF(ABS('Duplicate MC values'!D56-'Duplicate MC values'!D57)&gt;'Error Flags'!D$2,'Duplicate MC values'!D57,"")</f>
      </c>
      <c r="E58" s="1">
        <f>IF(ABS('Duplicate MC values'!E56-'Duplicate MC values'!E57)&gt;'Error Flags'!E$2,'Duplicate MC values'!E57,"")</f>
      </c>
      <c r="F58" s="1">
        <f>IF(ABS('Duplicate MC values'!F56-'Duplicate MC values'!F57)&gt;'Error Flags'!F$2,'Duplicate MC values'!F57,"")</f>
      </c>
      <c r="G58" s="1">
        <f>IF(ABS('Duplicate MC values'!G56-'Duplicate MC values'!G57)&gt;'Error Flags'!G$2,'Duplicate MC values'!G57,"")</f>
      </c>
      <c r="H58" s="1">
        <f>IF(ABS('Duplicate MC values'!H56-'Duplicate MC values'!H57)&gt;'Error Flags'!H$2,'Duplicate MC values'!H57,"")</f>
      </c>
      <c r="I58" s="1">
        <f>IF(ABS('Duplicate MC values'!I56-'Duplicate MC values'!I57)&gt;'Error Flags'!I$2,'Duplicate MC values'!I57,"")</f>
      </c>
      <c r="J58" s="1">
        <f>IF(ABS('Duplicate MC values'!J56-'Duplicate MC values'!J57)&gt;'Error Flags'!J$2,'Duplicate MC values'!J57,"")</f>
      </c>
      <c r="K58" s="1">
        <f>IF(ABS('Duplicate MC values'!K56-'Duplicate MC values'!K57)&gt;'Error Flags'!K$2,'Duplicate MC values'!K57,"")</f>
      </c>
      <c r="L58" s="1">
        <f>IF(ABS('Duplicate MC values'!L56-'Duplicate MC values'!L57)&gt;'Error Flags'!L$2,'Duplicate MC values'!L57,"")</f>
      </c>
    </row>
    <row r="59" spans="1:12" ht="12">
      <c r="A59" s="1">
        <f>'TRB Record'!A58</f>
        <v>29</v>
      </c>
      <c r="B59" s="6">
        <f>'TRB Record'!C58</f>
        <v>0</v>
      </c>
      <c r="C59" s="1">
        <f>IF(ABS('Duplicate MC values'!C58-'Duplicate MC values'!C59)&gt;'Error Flags'!C$2,'Duplicate MC values'!C58,"")</f>
      </c>
      <c r="D59" s="1">
        <f>IF(ABS('Duplicate MC values'!D58-'Duplicate MC values'!D59)&gt;'Error Flags'!D$2,'Duplicate MC values'!D58,"")</f>
      </c>
      <c r="E59" s="1">
        <f>IF(ABS('Duplicate MC values'!E58-'Duplicate MC values'!E59)&gt;'Error Flags'!E$2,'Duplicate MC values'!E58,"")</f>
      </c>
      <c r="F59" s="1">
        <f>IF(ABS('Duplicate MC values'!F58-'Duplicate MC values'!F59)&gt;'Error Flags'!F$2,'Duplicate MC values'!F58,"")</f>
      </c>
      <c r="G59" s="1">
        <f>IF(ABS('Duplicate MC values'!G58-'Duplicate MC values'!G59)&gt;'Error Flags'!G$2,'Duplicate MC values'!G58,"")</f>
      </c>
      <c r="H59" s="1">
        <f>IF(ABS('Duplicate MC values'!H58-'Duplicate MC values'!H59)&gt;'Error Flags'!H$2,'Duplicate MC values'!H58,"")</f>
      </c>
      <c r="I59" s="1">
        <f>IF(ABS('Duplicate MC values'!I58-'Duplicate MC values'!I59)&gt;'Error Flags'!I$2,'Duplicate MC values'!I58,"")</f>
      </c>
      <c r="J59" s="1">
        <f>IF(ABS('Duplicate MC values'!J58-'Duplicate MC values'!J59)&gt;'Error Flags'!J$2,'Duplicate MC values'!J58,"")</f>
      </c>
      <c r="K59" s="1">
        <f>IF(ABS('Duplicate MC values'!K58-'Duplicate MC values'!K59)&gt;'Error Flags'!K$2,'Duplicate MC values'!K58,"")</f>
      </c>
      <c r="L59" s="1">
        <f>IF(ABS('Duplicate MC values'!L58-'Duplicate MC values'!L59)&gt;'Error Flags'!L$2,'Duplicate MC values'!L58,"")</f>
      </c>
    </row>
    <row r="60" spans="1:12" ht="12">
      <c r="A60" s="1" t="str">
        <f>'TRB Record'!A59</f>
        <v>replicate 29</v>
      </c>
      <c r="B60" s="6">
        <f>'TRB Record'!C59</f>
        <v>0</v>
      </c>
      <c r="C60" s="1">
        <f>IF(ABS('Duplicate MC values'!C58-'Duplicate MC values'!C59)&gt;'Error Flags'!C$2,'Duplicate MC values'!C59,"")</f>
      </c>
      <c r="D60" s="1">
        <f>IF(ABS('Duplicate MC values'!D58-'Duplicate MC values'!D59)&gt;'Error Flags'!D$2,'Duplicate MC values'!D59,"")</f>
      </c>
      <c r="E60" s="1">
        <f>IF(ABS('Duplicate MC values'!E58-'Duplicate MC values'!E59)&gt;'Error Flags'!E$2,'Duplicate MC values'!E59,"")</f>
      </c>
      <c r="F60" s="1">
        <f>IF(ABS('Duplicate MC values'!F58-'Duplicate MC values'!F59)&gt;'Error Flags'!F$2,'Duplicate MC values'!F59,"")</f>
      </c>
      <c r="G60" s="1">
        <f>IF(ABS('Duplicate MC values'!G58-'Duplicate MC values'!G59)&gt;'Error Flags'!G$2,'Duplicate MC values'!G59,"")</f>
      </c>
      <c r="H60" s="1">
        <f>IF(ABS('Duplicate MC values'!H58-'Duplicate MC values'!H59)&gt;'Error Flags'!H$2,'Duplicate MC values'!H59,"")</f>
      </c>
      <c r="I60" s="1">
        <f>IF(ABS('Duplicate MC values'!I58-'Duplicate MC values'!I59)&gt;'Error Flags'!I$2,'Duplicate MC values'!I59,"")</f>
      </c>
      <c r="J60" s="1">
        <f>IF(ABS('Duplicate MC values'!J58-'Duplicate MC values'!J59)&gt;'Error Flags'!J$2,'Duplicate MC values'!J59,"")</f>
      </c>
      <c r="K60" s="1">
        <f>IF(ABS('Duplicate MC values'!K58-'Duplicate MC values'!K59)&gt;'Error Flags'!K$2,'Duplicate MC values'!K59,"")</f>
      </c>
      <c r="L60" s="1">
        <f>IF(ABS('Duplicate MC values'!L58-'Duplicate MC values'!L59)&gt;'Error Flags'!L$2,'Duplicate MC values'!L59,"")</f>
      </c>
    </row>
    <row r="61" spans="1:12" ht="12">
      <c r="A61" s="1">
        <f>'TRB Record'!A60</f>
        <v>30</v>
      </c>
      <c r="B61" s="6">
        <f>'TRB Record'!C60</f>
        <v>0</v>
      </c>
      <c r="C61" s="1">
        <f>IF(ABS('Duplicate MC values'!C60-'Duplicate MC values'!C61)&gt;'Error Flags'!C$2,'Duplicate MC values'!C60,"")</f>
      </c>
      <c r="D61" s="1">
        <f>IF(ABS('Duplicate MC values'!D60-'Duplicate MC values'!D61)&gt;'Error Flags'!D$2,'Duplicate MC values'!D60,"")</f>
      </c>
      <c r="E61" s="1">
        <f>IF(ABS('Duplicate MC values'!E60-'Duplicate MC values'!E61)&gt;'Error Flags'!E$2,'Duplicate MC values'!E60,"")</f>
      </c>
      <c r="F61" s="1">
        <f>IF(ABS('Duplicate MC values'!F60-'Duplicate MC values'!F61)&gt;'Error Flags'!F$2,'Duplicate MC values'!F60,"")</f>
      </c>
      <c r="G61" s="1">
        <f>IF(ABS('Duplicate MC values'!G60-'Duplicate MC values'!G61)&gt;'Error Flags'!G$2,'Duplicate MC values'!G60,"")</f>
      </c>
      <c r="H61" s="1">
        <f>IF(ABS('Duplicate MC values'!H60-'Duplicate MC values'!H61)&gt;'Error Flags'!H$2,'Duplicate MC values'!H60,"")</f>
      </c>
      <c r="I61" s="1">
        <f>IF(ABS('Duplicate MC values'!I60-'Duplicate MC values'!I61)&gt;'Error Flags'!I$2,'Duplicate MC values'!I60,"")</f>
      </c>
      <c r="J61" s="1">
        <f>IF(ABS('Duplicate MC values'!J60-'Duplicate MC values'!J61)&gt;'Error Flags'!J$2,'Duplicate MC values'!J60,"")</f>
      </c>
      <c r="K61" s="1">
        <f>IF(ABS('Duplicate MC values'!K60-'Duplicate MC values'!K61)&gt;'Error Flags'!K$2,'Duplicate MC values'!K60,"")</f>
      </c>
      <c r="L61" s="1">
        <f>IF(ABS('Duplicate MC values'!L60-'Duplicate MC values'!L61)&gt;'Error Flags'!L$2,'Duplicate MC values'!L60,"")</f>
      </c>
    </row>
    <row r="62" spans="1:12" ht="12">
      <c r="A62" s="1" t="str">
        <f>'TRB Record'!A61</f>
        <v>replicate 30</v>
      </c>
      <c r="B62" s="6">
        <f>'TRB Record'!C61</f>
        <v>0</v>
      </c>
      <c r="C62" s="1">
        <f>IF(ABS('Duplicate MC values'!C60-'Duplicate MC values'!C61)&gt;'Error Flags'!C$2,'Duplicate MC values'!C61,"")</f>
      </c>
      <c r="D62" s="1">
        <f>IF(ABS('Duplicate MC values'!D60-'Duplicate MC values'!D61)&gt;'Error Flags'!D$2,'Duplicate MC values'!D61,"")</f>
      </c>
      <c r="E62" s="1">
        <f>IF(ABS('Duplicate MC values'!E60-'Duplicate MC values'!E61)&gt;'Error Flags'!E$2,'Duplicate MC values'!E61,"")</f>
      </c>
      <c r="F62" s="1">
        <f>IF(ABS('Duplicate MC values'!F60-'Duplicate MC values'!F61)&gt;'Error Flags'!F$2,'Duplicate MC values'!F61,"")</f>
      </c>
      <c r="G62" s="1">
        <f>IF(ABS('Duplicate MC values'!G60-'Duplicate MC values'!G61)&gt;'Error Flags'!G$2,'Duplicate MC values'!G61,"")</f>
      </c>
      <c r="H62" s="1">
        <f>IF(ABS('Duplicate MC values'!H60-'Duplicate MC values'!H61)&gt;'Error Flags'!H$2,'Duplicate MC values'!H61,"")</f>
      </c>
      <c r="I62" s="1">
        <f>IF(ABS('Duplicate MC values'!I60-'Duplicate MC values'!I61)&gt;'Error Flags'!I$2,'Duplicate MC values'!I61,"")</f>
      </c>
      <c r="J62" s="1">
        <f>IF(ABS('Duplicate MC values'!J60-'Duplicate MC values'!J61)&gt;'Error Flags'!J$2,'Duplicate MC values'!J61,"")</f>
      </c>
      <c r="K62" s="1">
        <f>IF(ABS('Duplicate MC values'!K60-'Duplicate MC values'!K61)&gt;'Error Flags'!K$2,'Duplicate MC values'!K61,"")</f>
      </c>
      <c r="L62" s="1">
        <f>IF(ABS('Duplicate MC values'!L60-'Duplicate MC values'!L61)&gt;'Error Flags'!L$2,'Duplicate MC values'!L61,"")</f>
      </c>
    </row>
  </sheetData>
  <sheetProtection sheet="1" objects="1" scenarios="1"/>
  <mergeCells count="1">
    <mergeCell ref="A2:B2"/>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pageSetUpPr fitToPage="1"/>
  </sheetPr>
  <dimension ref="A1:C61"/>
  <sheetViews>
    <sheetView zoomScalePageLayoutView="0" workbookViewId="0" topLeftCell="A1">
      <selection activeCell="C3" sqref="C3"/>
    </sheetView>
  </sheetViews>
  <sheetFormatPr defaultColWidth="10.8515625" defaultRowHeight="12.75"/>
  <cols>
    <col min="1" max="1" width="10.8515625" style="1" customWidth="1"/>
    <col min="2" max="2" width="16.421875" style="6" customWidth="1"/>
    <col min="3" max="3" width="97.7109375" style="2" customWidth="1"/>
    <col min="4" max="16384" width="10.8515625" style="5" customWidth="1"/>
  </cols>
  <sheetData>
    <row r="1" spans="1:3" ht="12">
      <c r="A1" s="1" t="s">
        <v>0</v>
      </c>
      <c r="B1" s="6" t="s">
        <v>39</v>
      </c>
      <c r="C1" s="2" t="s">
        <v>131</v>
      </c>
    </row>
    <row r="2" spans="1:2" ht="12">
      <c r="A2" s="1">
        <f>'TRB Record'!A2</f>
        <v>1</v>
      </c>
      <c r="B2" s="6">
        <f>'TRB Record'!C2</f>
        <v>0</v>
      </c>
    </row>
    <row r="3" spans="1:2" ht="12">
      <c r="A3" s="1" t="str">
        <f>'TRB Record'!A3</f>
        <v>replicate 1</v>
      </c>
      <c r="B3" s="6">
        <f>'TRB Record'!C3</f>
        <v>0</v>
      </c>
    </row>
    <row r="4" spans="1:2" ht="12">
      <c r="A4" s="1">
        <f>'TRB Record'!A4</f>
        <v>2</v>
      </c>
      <c r="B4" s="6">
        <f>'TRB Record'!C4</f>
        <v>0</v>
      </c>
    </row>
    <row r="5" spans="1:2" ht="12">
      <c r="A5" s="1" t="str">
        <f>'TRB Record'!A5</f>
        <v>replicate 2</v>
      </c>
      <c r="B5" s="6">
        <f>'TRB Record'!C5</f>
        <v>0</v>
      </c>
    </row>
    <row r="6" spans="1:2" ht="12">
      <c r="A6" s="1">
        <f>'TRB Record'!A6</f>
        <v>3</v>
      </c>
      <c r="B6" s="6">
        <f>'TRB Record'!C6</f>
        <v>0</v>
      </c>
    </row>
    <row r="7" spans="1:2" ht="12">
      <c r="A7" s="1" t="str">
        <f>'TRB Record'!A7</f>
        <v>replicate 3</v>
      </c>
      <c r="B7" s="6">
        <f>'TRB Record'!C7</f>
        <v>0</v>
      </c>
    </row>
    <row r="8" spans="1:2" ht="12">
      <c r="A8" s="1">
        <f>'TRB Record'!A8</f>
        <v>4</v>
      </c>
      <c r="B8" s="6">
        <f>'TRB Record'!C8</f>
        <v>0</v>
      </c>
    </row>
    <row r="9" spans="1:2" ht="12">
      <c r="A9" s="1" t="str">
        <f>'TRB Record'!A9</f>
        <v>replicate 4</v>
      </c>
      <c r="B9" s="6">
        <f>'TRB Record'!C9</f>
        <v>0</v>
      </c>
    </row>
    <row r="10" spans="1:2" ht="12">
      <c r="A10" s="1">
        <f>'TRB Record'!A10</f>
        <v>5</v>
      </c>
      <c r="B10" s="6">
        <f>'TRB Record'!C10</f>
        <v>0</v>
      </c>
    </row>
    <row r="11" spans="1:2" ht="12">
      <c r="A11" s="1" t="str">
        <f>'TRB Record'!A11</f>
        <v>replicate 5</v>
      </c>
      <c r="B11" s="6">
        <f>'TRB Record'!C11</f>
        <v>0</v>
      </c>
    </row>
    <row r="12" spans="1:2" ht="12">
      <c r="A12" s="1">
        <f>'TRB Record'!A12</f>
        <v>6</v>
      </c>
      <c r="B12" s="6">
        <f>'TRB Record'!C12</f>
        <v>0</v>
      </c>
    </row>
    <row r="13" spans="1:2" ht="12">
      <c r="A13" s="1" t="str">
        <f>'TRB Record'!A13</f>
        <v>replicate 6</v>
      </c>
      <c r="B13" s="6">
        <f>'TRB Record'!C13</f>
        <v>0</v>
      </c>
    </row>
    <row r="14" spans="1:2" ht="12">
      <c r="A14" s="1">
        <f>'TRB Record'!A14</f>
        <v>7</v>
      </c>
      <c r="B14" s="6">
        <f>'TRB Record'!C14</f>
        <v>0</v>
      </c>
    </row>
    <row r="15" spans="1:2" ht="12">
      <c r="A15" s="1" t="str">
        <f>'TRB Record'!A15</f>
        <v>replicate 7</v>
      </c>
      <c r="B15" s="6">
        <f>'TRB Record'!C15</f>
        <v>0</v>
      </c>
    </row>
    <row r="16" spans="1:2" ht="12">
      <c r="A16" s="1">
        <f>'TRB Record'!A16</f>
        <v>8</v>
      </c>
      <c r="B16" s="6">
        <f>'TRB Record'!C16</f>
        <v>0</v>
      </c>
    </row>
    <row r="17" spans="1:2" ht="12">
      <c r="A17" s="1" t="str">
        <f>'TRB Record'!A17</f>
        <v>replicate 8</v>
      </c>
      <c r="B17" s="6">
        <f>'TRB Record'!C17</f>
        <v>0</v>
      </c>
    </row>
    <row r="18" spans="1:2" ht="12">
      <c r="A18" s="1">
        <f>'TRB Record'!A18</f>
        <v>9</v>
      </c>
      <c r="B18" s="6">
        <f>'TRB Record'!C18</f>
        <v>0</v>
      </c>
    </row>
    <row r="19" spans="1:2" ht="12">
      <c r="A19" s="1" t="str">
        <f>'TRB Record'!A19</f>
        <v>replicate 9</v>
      </c>
      <c r="B19" s="6">
        <f>'TRB Record'!C19</f>
        <v>0</v>
      </c>
    </row>
    <row r="20" spans="1:2" ht="12">
      <c r="A20" s="1">
        <f>'TRB Record'!A20</f>
        <v>10</v>
      </c>
      <c r="B20" s="6">
        <f>'TRB Record'!C20</f>
        <v>0</v>
      </c>
    </row>
    <row r="21" spans="1:2" ht="12">
      <c r="A21" s="1" t="str">
        <f>'TRB Record'!A21</f>
        <v>replicate 10</v>
      </c>
      <c r="B21" s="6">
        <f>'TRB Record'!C21</f>
        <v>0</v>
      </c>
    </row>
    <row r="22" spans="1:2" ht="12">
      <c r="A22" s="1">
        <f>'TRB Record'!A22</f>
        <v>11</v>
      </c>
      <c r="B22" s="6">
        <f>'TRB Record'!C22</f>
        <v>0</v>
      </c>
    </row>
    <row r="23" spans="1:2" ht="12">
      <c r="A23" s="1" t="str">
        <f>'TRB Record'!A23</f>
        <v>replicate 11</v>
      </c>
      <c r="B23" s="6">
        <f>'TRB Record'!C23</f>
        <v>0</v>
      </c>
    </row>
    <row r="24" spans="1:2" ht="12">
      <c r="A24" s="1">
        <f>'TRB Record'!A24</f>
        <v>12</v>
      </c>
      <c r="B24" s="6">
        <f>'TRB Record'!C24</f>
        <v>0</v>
      </c>
    </row>
    <row r="25" spans="1:2" ht="12">
      <c r="A25" s="1" t="str">
        <f>'TRB Record'!A25</f>
        <v>replicate 12</v>
      </c>
      <c r="B25" s="6">
        <f>'TRB Record'!C25</f>
        <v>0</v>
      </c>
    </row>
    <row r="26" spans="1:2" ht="12">
      <c r="A26" s="1">
        <f>'TRB Record'!A26</f>
        <v>13</v>
      </c>
      <c r="B26" s="6">
        <f>'TRB Record'!C26</f>
        <v>0</v>
      </c>
    </row>
    <row r="27" spans="1:2" ht="12">
      <c r="A27" s="1" t="str">
        <f>'TRB Record'!A27</f>
        <v>replicate 13</v>
      </c>
      <c r="B27" s="6">
        <f>'TRB Record'!C27</f>
        <v>0</v>
      </c>
    </row>
    <row r="28" spans="1:2" ht="12">
      <c r="A28" s="1">
        <f>'TRB Record'!A28</f>
        <v>14</v>
      </c>
      <c r="B28" s="6">
        <f>'TRB Record'!C28</f>
        <v>0</v>
      </c>
    </row>
    <row r="29" spans="1:2" ht="12">
      <c r="A29" s="1" t="str">
        <f>'TRB Record'!A29</f>
        <v>replicate 14</v>
      </c>
      <c r="B29" s="6">
        <f>'TRB Record'!C29</f>
        <v>0</v>
      </c>
    </row>
    <row r="30" spans="1:2" ht="12">
      <c r="A30" s="1">
        <f>'TRB Record'!A30</f>
        <v>15</v>
      </c>
      <c r="B30" s="6">
        <f>'TRB Record'!C30</f>
        <v>0</v>
      </c>
    </row>
    <row r="31" spans="1:2" ht="12">
      <c r="A31" s="1" t="str">
        <f>'TRB Record'!A31</f>
        <v>replicate 15</v>
      </c>
      <c r="B31" s="6">
        <f>'TRB Record'!C31</f>
        <v>0</v>
      </c>
    </row>
    <row r="32" spans="1:2" ht="12">
      <c r="A32" s="1">
        <f>'TRB Record'!A32</f>
        <v>16</v>
      </c>
      <c r="B32" s="6">
        <f>'TRB Record'!C32</f>
        <v>0</v>
      </c>
    </row>
    <row r="33" spans="1:2" ht="12">
      <c r="A33" s="1" t="str">
        <f>'TRB Record'!A33</f>
        <v>replicate 16</v>
      </c>
      <c r="B33" s="6">
        <f>'TRB Record'!C33</f>
        <v>0</v>
      </c>
    </row>
    <row r="34" spans="1:2" ht="12">
      <c r="A34" s="1">
        <f>'TRB Record'!A34</f>
        <v>17</v>
      </c>
      <c r="B34" s="6">
        <f>'TRB Record'!C34</f>
        <v>0</v>
      </c>
    </row>
    <row r="35" spans="1:2" ht="12">
      <c r="A35" s="1" t="str">
        <f>'TRB Record'!A35</f>
        <v>replicate 17</v>
      </c>
      <c r="B35" s="6">
        <f>'TRB Record'!C35</f>
        <v>0</v>
      </c>
    </row>
    <row r="36" spans="1:2" ht="12">
      <c r="A36" s="1">
        <f>'TRB Record'!A36</f>
        <v>18</v>
      </c>
      <c r="B36" s="6">
        <f>'TRB Record'!C36</f>
        <v>0</v>
      </c>
    </row>
    <row r="37" spans="1:2" ht="12">
      <c r="A37" s="1" t="str">
        <f>'TRB Record'!A37</f>
        <v>replicate 18</v>
      </c>
      <c r="B37" s="6">
        <f>'TRB Record'!C37</f>
        <v>0</v>
      </c>
    </row>
    <row r="38" spans="1:2" ht="12">
      <c r="A38" s="1">
        <f>'TRB Record'!A38</f>
        <v>19</v>
      </c>
      <c r="B38" s="6">
        <f>'TRB Record'!C38</f>
        <v>0</v>
      </c>
    </row>
    <row r="39" spans="1:2" ht="12">
      <c r="A39" s="1" t="str">
        <f>'TRB Record'!A39</f>
        <v>replicate 19</v>
      </c>
      <c r="B39" s="6">
        <f>'TRB Record'!C39</f>
        <v>0</v>
      </c>
    </row>
    <row r="40" spans="1:2" ht="12">
      <c r="A40" s="1">
        <f>'TRB Record'!A40</f>
        <v>20</v>
      </c>
      <c r="B40" s="6">
        <f>'TRB Record'!C40</f>
        <v>0</v>
      </c>
    </row>
    <row r="41" spans="1:2" ht="12">
      <c r="A41" s="1" t="str">
        <f>'TRB Record'!A41</f>
        <v>replicate 20</v>
      </c>
      <c r="B41" s="6">
        <f>'TRB Record'!C41</f>
        <v>0</v>
      </c>
    </row>
    <row r="42" spans="1:2" ht="12">
      <c r="A42" s="1">
        <f>'TRB Record'!A42</f>
        <v>21</v>
      </c>
      <c r="B42" s="6">
        <f>'TRB Record'!C42</f>
        <v>0</v>
      </c>
    </row>
    <row r="43" spans="1:2" ht="12">
      <c r="A43" s="1" t="str">
        <f>'TRB Record'!A43</f>
        <v>replicate 21</v>
      </c>
      <c r="B43" s="6">
        <f>'TRB Record'!C43</f>
        <v>0</v>
      </c>
    </row>
    <row r="44" spans="1:2" ht="12">
      <c r="A44" s="1">
        <f>'TRB Record'!A44</f>
        <v>22</v>
      </c>
      <c r="B44" s="6">
        <f>'TRB Record'!C44</f>
        <v>0</v>
      </c>
    </row>
    <row r="45" spans="1:2" ht="12">
      <c r="A45" s="1" t="str">
        <f>'TRB Record'!A45</f>
        <v>replicate 22</v>
      </c>
      <c r="B45" s="6">
        <f>'TRB Record'!C45</f>
        <v>0</v>
      </c>
    </row>
    <row r="46" spans="1:2" ht="12">
      <c r="A46" s="1">
        <f>'TRB Record'!A46</f>
        <v>23</v>
      </c>
      <c r="B46" s="6">
        <f>'TRB Record'!C46</f>
        <v>0</v>
      </c>
    </row>
    <row r="47" spans="1:2" ht="12">
      <c r="A47" s="1" t="str">
        <f>'TRB Record'!A47</f>
        <v>replicate 23</v>
      </c>
      <c r="B47" s="6">
        <f>'TRB Record'!C47</f>
        <v>0</v>
      </c>
    </row>
    <row r="48" spans="1:2" ht="12">
      <c r="A48" s="1">
        <f>'TRB Record'!A48</f>
        <v>24</v>
      </c>
      <c r="B48" s="6">
        <f>'TRB Record'!C48</f>
        <v>0</v>
      </c>
    </row>
    <row r="49" spans="1:2" ht="12">
      <c r="A49" s="1" t="str">
        <f>'TRB Record'!A49</f>
        <v>replicate 24</v>
      </c>
      <c r="B49" s="6">
        <f>'TRB Record'!C49</f>
        <v>0</v>
      </c>
    </row>
    <row r="50" spans="1:2" ht="12">
      <c r="A50" s="1">
        <f>'TRB Record'!A50</f>
        <v>25</v>
      </c>
      <c r="B50" s="6">
        <f>'TRB Record'!C50</f>
        <v>0</v>
      </c>
    </row>
    <row r="51" spans="1:2" ht="12">
      <c r="A51" s="1" t="str">
        <f>'TRB Record'!A51</f>
        <v>replicate 25</v>
      </c>
      <c r="B51" s="6">
        <f>'TRB Record'!C51</f>
        <v>0</v>
      </c>
    </row>
    <row r="52" spans="1:2" ht="12">
      <c r="A52" s="1">
        <f>'TRB Record'!A52</f>
        <v>26</v>
      </c>
      <c r="B52" s="6">
        <f>'TRB Record'!C52</f>
        <v>0</v>
      </c>
    </row>
    <row r="53" spans="1:2" ht="12">
      <c r="A53" s="1" t="str">
        <f>'TRB Record'!A53</f>
        <v>replicate 26</v>
      </c>
      <c r="B53" s="6">
        <f>'TRB Record'!C53</f>
        <v>0</v>
      </c>
    </row>
    <row r="54" spans="1:2" ht="12">
      <c r="A54" s="1">
        <f>'TRB Record'!A54</f>
        <v>27</v>
      </c>
      <c r="B54" s="6">
        <f>'TRB Record'!C54</f>
        <v>0</v>
      </c>
    </row>
    <row r="55" spans="1:2" ht="12">
      <c r="A55" s="1" t="str">
        <f>'TRB Record'!A55</f>
        <v>replicate 27</v>
      </c>
      <c r="B55" s="6">
        <f>'TRB Record'!C55</f>
        <v>0</v>
      </c>
    </row>
    <row r="56" spans="1:2" ht="12">
      <c r="A56" s="1">
        <f>'TRB Record'!A56</f>
        <v>28</v>
      </c>
      <c r="B56" s="6">
        <f>'TRB Record'!C56</f>
        <v>0</v>
      </c>
    </row>
    <row r="57" spans="1:2" ht="12">
      <c r="A57" s="1" t="str">
        <f>'TRB Record'!A57</f>
        <v>replicate 28</v>
      </c>
      <c r="B57" s="6">
        <f>'TRB Record'!C57</f>
        <v>0</v>
      </c>
    </row>
    <row r="58" spans="1:2" ht="12">
      <c r="A58" s="1">
        <f>'TRB Record'!A58</f>
        <v>29</v>
      </c>
      <c r="B58" s="6">
        <f>'TRB Record'!C58</f>
        <v>0</v>
      </c>
    </row>
    <row r="59" spans="1:2" ht="12">
      <c r="A59" s="1" t="str">
        <f>'TRB Record'!A59</f>
        <v>replicate 29</v>
      </c>
      <c r="B59" s="6">
        <f>'TRB Record'!C59</f>
        <v>0</v>
      </c>
    </row>
    <row r="60" spans="1:2" ht="12">
      <c r="A60" s="1">
        <f>'TRB Record'!A60</f>
        <v>30</v>
      </c>
      <c r="B60" s="6">
        <f>'TRB Record'!C60</f>
        <v>0</v>
      </c>
    </row>
    <row r="61" spans="1:2" ht="12">
      <c r="A61" s="1" t="str">
        <f>'TRB Record'!A61</f>
        <v>replicate 30</v>
      </c>
      <c r="B61" s="6">
        <f>'TRB Record'!C61</f>
        <v>0</v>
      </c>
    </row>
  </sheetData>
  <sheetProtection sheet="1" objects="1" scenarios="1"/>
  <printOptions gridLines="1"/>
  <pageMargins left="0.75" right="0.75" top="1" bottom="1" header="0.5" footer="0.5"/>
  <pageSetup fitToHeight="5" fitToWidth="1" orientation="landscape" paperSize="9"/>
  <headerFooter alignWithMargins="0">
    <oddHeader>&amp;C&amp;A</oddHeader>
    <oddFooter>&amp;CPage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61"/>
  <sheetViews>
    <sheetView zoomScalePageLayoutView="0" workbookViewId="0" topLeftCell="A1">
      <selection activeCell="G1" sqref="G1:G16384"/>
    </sheetView>
  </sheetViews>
  <sheetFormatPr defaultColWidth="10.8515625" defaultRowHeight="12.75"/>
  <cols>
    <col min="1" max="1" width="10.8515625" style="1" customWidth="1"/>
    <col min="2" max="4" width="10.7109375" style="2" customWidth="1"/>
    <col min="5" max="8" width="10.7109375" style="3" customWidth="1"/>
    <col min="9" max="10" width="10.7109375" style="4" customWidth="1"/>
    <col min="11" max="16384" width="10.8515625" style="5" customWidth="1"/>
  </cols>
  <sheetData>
    <row r="1" spans="1:10" s="24" customFormat="1" ht="78.75">
      <c r="A1" s="24" t="s">
        <v>0</v>
      </c>
      <c r="B1" s="46" t="s">
        <v>141</v>
      </c>
      <c r="C1" s="47" t="s">
        <v>1</v>
      </c>
      <c r="D1" s="47" t="s">
        <v>2</v>
      </c>
      <c r="E1" s="28" t="s">
        <v>3</v>
      </c>
      <c r="F1" s="28" t="s">
        <v>4</v>
      </c>
      <c r="G1" s="28" t="s">
        <v>5</v>
      </c>
      <c r="H1" s="29" t="s">
        <v>6</v>
      </c>
      <c r="I1" s="29" t="s">
        <v>7</v>
      </c>
      <c r="J1" s="29" t="s">
        <v>8</v>
      </c>
    </row>
    <row r="2" spans="1:10" ht="12">
      <c r="A2" s="1">
        <v>1</v>
      </c>
      <c r="B2" s="30"/>
      <c r="C2" s="30"/>
      <c r="E2" s="3">
        <f>Ash!B2</f>
        <v>0</v>
      </c>
      <c r="F2" s="3">
        <f>Protein!C3</f>
        <v>0</v>
      </c>
      <c r="G2" s="3">
        <f>Lignin!B2</f>
        <v>0</v>
      </c>
      <c r="H2" s="4">
        <f>'Structural Sugars'!B9</f>
        <v>0</v>
      </c>
      <c r="I2" s="4">
        <f>'Uronic Acid'!C3</f>
        <v>0</v>
      </c>
      <c r="J2" s="4">
        <f>Acetate!C3</f>
        <v>0</v>
      </c>
    </row>
    <row r="3" spans="1:10" ht="12">
      <c r="A3" s="1" t="s">
        <v>9</v>
      </c>
      <c r="E3" s="3">
        <f>Ash!B3</f>
        <v>0</v>
      </c>
      <c r="F3" s="3">
        <f>Protein!C4</f>
        <v>0</v>
      </c>
      <c r="G3" s="3">
        <f>Lignin!B3</f>
        <v>0</v>
      </c>
      <c r="H3" s="4">
        <f>'Structural Sugars'!B10</f>
        <v>0</v>
      </c>
      <c r="I3" s="4">
        <f>'Uronic Acid'!C4</f>
        <v>0</v>
      </c>
      <c r="J3" s="4">
        <f>Acetate!C4</f>
        <v>0</v>
      </c>
    </row>
    <row r="4" spans="1:10" ht="12">
      <c r="A4" s="1">
        <v>2</v>
      </c>
      <c r="E4" s="3">
        <f>Ash!B4</f>
        <v>0</v>
      </c>
      <c r="F4" s="3">
        <f>Protein!C5</f>
        <v>0</v>
      </c>
      <c r="G4" s="3">
        <f>Lignin!B4</f>
        <v>0</v>
      </c>
      <c r="H4" s="4">
        <f>'Structural Sugars'!B11</f>
        <v>0</v>
      </c>
      <c r="I4" s="4">
        <f>'Uronic Acid'!C5</f>
        <v>0</v>
      </c>
      <c r="J4" s="4">
        <f>Acetate!C5</f>
        <v>0</v>
      </c>
    </row>
    <row r="5" spans="1:10" ht="12">
      <c r="A5" s="1" t="s">
        <v>10</v>
      </c>
      <c r="E5" s="3">
        <f>Ash!B5</f>
        <v>0</v>
      </c>
      <c r="F5" s="3">
        <f>Protein!C6</f>
        <v>0</v>
      </c>
      <c r="G5" s="3">
        <f>Lignin!B5</f>
        <v>0</v>
      </c>
      <c r="H5" s="4">
        <f>'Structural Sugars'!B12</f>
        <v>0</v>
      </c>
      <c r="I5" s="4">
        <f>'Uronic Acid'!C6</f>
        <v>0</v>
      </c>
      <c r="J5" s="4">
        <f>Acetate!C6</f>
        <v>0</v>
      </c>
    </row>
    <row r="6" spans="1:10" ht="12">
      <c r="A6" s="1">
        <v>3</v>
      </c>
      <c r="E6" s="3">
        <f>Ash!B6</f>
        <v>0</v>
      </c>
      <c r="F6" s="3">
        <f>Protein!C7</f>
        <v>0</v>
      </c>
      <c r="G6" s="3">
        <f>Lignin!B6</f>
        <v>0</v>
      </c>
      <c r="H6" s="4">
        <f>'Structural Sugars'!B13</f>
        <v>0</v>
      </c>
      <c r="I6" s="4">
        <f>'Uronic Acid'!C7</f>
        <v>0</v>
      </c>
      <c r="J6" s="4">
        <f>Acetate!C7</f>
        <v>0</v>
      </c>
    </row>
    <row r="7" spans="1:10" ht="12">
      <c r="A7" s="1" t="s">
        <v>11</v>
      </c>
      <c r="E7" s="3">
        <f>Ash!B7</f>
        <v>0</v>
      </c>
      <c r="F7" s="3">
        <f>Protein!C8</f>
        <v>0</v>
      </c>
      <c r="G7" s="3">
        <f>Lignin!B7</f>
        <v>0</v>
      </c>
      <c r="H7" s="4">
        <f>'Structural Sugars'!B14</f>
        <v>0</v>
      </c>
      <c r="I7" s="4">
        <f>'Uronic Acid'!C8</f>
        <v>0</v>
      </c>
      <c r="J7" s="4">
        <f>Acetate!C8</f>
        <v>0</v>
      </c>
    </row>
    <row r="8" spans="1:10" ht="12">
      <c r="A8" s="1">
        <v>4</v>
      </c>
      <c r="E8" s="3">
        <f>Ash!B8</f>
        <v>0</v>
      </c>
      <c r="F8" s="3">
        <f>Protein!C9</f>
        <v>0</v>
      </c>
      <c r="G8" s="3">
        <f>Lignin!B8</f>
        <v>0</v>
      </c>
      <c r="H8" s="4">
        <f>'Structural Sugars'!B15</f>
        <v>0</v>
      </c>
      <c r="I8" s="4">
        <f>'Uronic Acid'!C9</f>
        <v>0</v>
      </c>
      <c r="J8" s="4">
        <f>Acetate!C9</f>
        <v>0</v>
      </c>
    </row>
    <row r="9" spans="1:10" ht="12">
      <c r="A9" s="1" t="s">
        <v>12</v>
      </c>
      <c r="E9" s="3">
        <f>Ash!B9</f>
        <v>0</v>
      </c>
      <c r="F9" s="3">
        <f>Protein!C10</f>
        <v>0</v>
      </c>
      <c r="G9" s="3">
        <f>Lignin!B9</f>
        <v>0</v>
      </c>
      <c r="H9" s="4">
        <f>'Structural Sugars'!B16</f>
        <v>0</v>
      </c>
      <c r="I9" s="4">
        <f>'Uronic Acid'!C10</f>
        <v>0</v>
      </c>
      <c r="J9" s="4">
        <f>Acetate!C10</f>
        <v>0</v>
      </c>
    </row>
    <row r="10" spans="1:10" ht="12">
      <c r="A10" s="1">
        <v>5</v>
      </c>
      <c r="E10" s="3">
        <f>Ash!B10</f>
        <v>0</v>
      </c>
      <c r="F10" s="3">
        <f>Protein!C11</f>
        <v>0</v>
      </c>
      <c r="G10" s="3">
        <f>Lignin!B10</f>
        <v>0</v>
      </c>
      <c r="H10" s="4">
        <f>'Structural Sugars'!B17</f>
        <v>0</v>
      </c>
      <c r="I10" s="4">
        <f>'Uronic Acid'!C11</f>
        <v>0</v>
      </c>
      <c r="J10" s="4">
        <f>Acetate!C11</f>
        <v>0</v>
      </c>
    </row>
    <row r="11" spans="1:10" ht="12">
      <c r="A11" s="1" t="s">
        <v>13</v>
      </c>
      <c r="E11" s="3">
        <f>Ash!B11</f>
        <v>0</v>
      </c>
      <c r="F11" s="3">
        <f>Protein!C12</f>
        <v>0</v>
      </c>
      <c r="G11" s="3">
        <f>Lignin!B11</f>
        <v>0</v>
      </c>
      <c r="H11" s="4">
        <f>'Structural Sugars'!B18</f>
        <v>0</v>
      </c>
      <c r="I11" s="4">
        <f>'Uronic Acid'!C12</f>
        <v>0</v>
      </c>
      <c r="J11" s="4">
        <f>Acetate!C12</f>
        <v>0</v>
      </c>
    </row>
    <row r="12" spans="1:10" ht="12">
      <c r="A12" s="1">
        <v>6</v>
      </c>
      <c r="E12" s="3">
        <f>Ash!B12</f>
        <v>0</v>
      </c>
      <c r="F12" s="3">
        <f>Protein!C13</f>
        <v>0</v>
      </c>
      <c r="G12" s="3">
        <f>Lignin!B12</f>
        <v>0</v>
      </c>
      <c r="H12" s="4">
        <f>'Structural Sugars'!B19</f>
        <v>0</v>
      </c>
      <c r="I12" s="4">
        <f>'Uronic Acid'!C13</f>
        <v>0</v>
      </c>
      <c r="J12" s="4">
        <f>Acetate!C13</f>
        <v>0</v>
      </c>
    </row>
    <row r="13" spans="1:10" ht="12">
      <c r="A13" s="1" t="s">
        <v>14</v>
      </c>
      <c r="E13" s="3">
        <f>Ash!B13</f>
        <v>0</v>
      </c>
      <c r="F13" s="3">
        <f>Protein!C14</f>
        <v>0</v>
      </c>
      <c r="G13" s="3">
        <f>Lignin!B13</f>
        <v>0</v>
      </c>
      <c r="H13" s="4">
        <f>'Structural Sugars'!B20</f>
        <v>0</v>
      </c>
      <c r="I13" s="4">
        <f>'Uronic Acid'!C14</f>
        <v>0</v>
      </c>
      <c r="J13" s="4">
        <f>Acetate!C14</f>
        <v>0</v>
      </c>
    </row>
    <row r="14" spans="1:10" ht="12">
      <c r="A14" s="1">
        <v>7</v>
      </c>
      <c r="E14" s="3">
        <f>Ash!B14</f>
        <v>0</v>
      </c>
      <c r="F14" s="3">
        <f>Protein!C15</f>
        <v>0</v>
      </c>
      <c r="G14" s="3">
        <f>Lignin!B14</f>
        <v>0</v>
      </c>
      <c r="H14" s="4">
        <f>'Structural Sugars'!B21</f>
        <v>0</v>
      </c>
      <c r="I14" s="4">
        <f>'Uronic Acid'!C15</f>
        <v>0</v>
      </c>
      <c r="J14" s="4">
        <f>Acetate!C15</f>
        <v>0</v>
      </c>
    </row>
    <row r="15" spans="1:10" ht="12">
      <c r="A15" s="1" t="s">
        <v>15</v>
      </c>
      <c r="E15" s="3">
        <f>Ash!B15</f>
        <v>0</v>
      </c>
      <c r="F15" s="3">
        <f>Protein!C16</f>
        <v>0</v>
      </c>
      <c r="G15" s="3">
        <f>Lignin!B15</f>
        <v>0</v>
      </c>
      <c r="H15" s="4">
        <f>'Structural Sugars'!B22</f>
        <v>0</v>
      </c>
      <c r="I15" s="4">
        <f>'Uronic Acid'!C16</f>
        <v>0</v>
      </c>
      <c r="J15" s="4">
        <f>Acetate!C16</f>
        <v>0</v>
      </c>
    </row>
    <row r="16" spans="1:10" ht="12">
      <c r="A16" s="1">
        <v>8</v>
      </c>
      <c r="E16" s="3">
        <f>Ash!B16</f>
        <v>0</v>
      </c>
      <c r="F16" s="3">
        <f>Protein!C17</f>
        <v>0</v>
      </c>
      <c r="G16" s="3">
        <f>Lignin!B16</f>
        <v>0</v>
      </c>
      <c r="H16" s="4">
        <f>'Structural Sugars'!B23</f>
        <v>0</v>
      </c>
      <c r="I16" s="4">
        <f>'Uronic Acid'!C17</f>
        <v>0</v>
      </c>
      <c r="J16" s="4">
        <f>Acetate!C17</f>
        <v>0</v>
      </c>
    </row>
    <row r="17" spans="1:10" ht="12">
      <c r="A17" s="1" t="s">
        <v>16</v>
      </c>
      <c r="E17" s="3">
        <f>Ash!B17</f>
        <v>0</v>
      </c>
      <c r="F17" s="3">
        <f>Protein!C18</f>
        <v>0</v>
      </c>
      <c r="G17" s="3">
        <f>Lignin!B17</f>
        <v>0</v>
      </c>
      <c r="H17" s="4">
        <f>'Structural Sugars'!B24</f>
        <v>0</v>
      </c>
      <c r="I17" s="4">
        <f>'Uronic Acid'!C18</f>
        <v>0</v>
      </c>
      <c r="J17" s="4">
        <f>Acetate!C18</f>
        <v>0</v>
      </c>
    </row>
    <row r="18" spans="1:10" ht="12">
      <c r="A18" s="1">
        <v>9</v>
      </c>
      <c r="E18" s="3">
        <f>Ash!B18</f>
        <v>0</v>
      </c>
      <c r="F18" s="3">
        <f>Protein!C19</f>
        <v>0</v>
      </c>
      <c r="G18" s="3">
        <f>Lignin!B18</f>
        <v>0</v>
      </c>
      <c r="H18" s="4">
        <f>'Structural Sugars'!B25</f>
        <v>0</v>
      </c>
      <c r="I18" s="4">
        <f>'Uronic Acid'!C19</f>
        <v>0</v>
      </c>
      <c r="J18" s="4">
        <f>Acetate!C19</f>
        <v>0</v>
      </c>
    </row>
    <row r="19" spans="1:10" ht="12">
      <c r="A19" s="1" t="s">
        <v>17</v>
      </c>
      <c r="E19" s="3">
        <f>Ash!B19</f>
        <v>0</v>
      </c>
      <c r="F19" s="3">
        <f>Protein!C20</f>
        <v>0</v>
      </c>
      <c r="G19" s="3">
        <f>Lignin!B19</f>
        <v>0</v>
      </c>
      <c r="H19" s="4">
        <f>'Structural Sugars'!B26</f>
        <v>0</v>
      </c>
      <c r="I19" s="4">
        <f>'Uronic Acid'!C20</f>
        <v>0</v>
      </c>
      <c r="J19" s="4">
        <f>Acetate!C20</f>
        <v>0</v>
      </c>
    </row>
    <row r="20" spans="1:10" ht="12">
      <c r="A20" s="1">
        <v>10</v>
      </c>
      <c r="E20" s="3">
        <f>Ash!B20</f>
        <v>0</v>
      </c>
      <c r="F20" s="3">
        <f>Protein!C21</f>
        <v>0</v>
      </c>
      <c r="G20" s="3">
        <f>Lignin!B20</f>
        <v>0</v>
      </c>
      <c r="H20" s="4">
        <f>'Structural Sugars'!B27</f>
        <v>0</v>
      </c>
      <c r="I20" s="4">
        <f>'Uronic Acid'!C21</f>
        <v>0</v>
      </c>
      <c r="J20" s="4">
        <f>Acetate!C21</f>
        <v>0</v>
      </c>
    </row>
    <row r="21" spans="1:10" ht="12">
      <c r="A21" s="1" t="s">
        <v>18</v>
      </c>
      <c r="E21" s="3">
        <f>Ash!B21</f>
        <v>0</v>
      </c>
      <c r="F21" s="3">
        <f>Protein!C22</f>
        <v>0</v>
      </c>
      <c r="G21" s="3">
        <f>Lignin!B21</f>
        <v>0</v>
      </c>
      <c r="H21" s="4">
        <f>'Structural Sugars'!B28</f>
        <v>0</v>
      </c>
      <c r="I21" s="4">
        <f>'Uronic Acid'!C22</f>
        <v>0</v>
      </c>
      <c r="J21" s="4">
        <f>Acetate!C22</f>
        <v>0</v>
      </c>
    </row>
    <row r="22" spans="1:10" ht="12">
      <c r="A22" s="1">
        <v>11</v>
      </c>
      <c r="E22" s="3">
        <f>Ash!B22</f>
        <v>0</v>
      </c>
      <c r="F22" s="3">
        <f>Protein!C23</f>
        <v>0</v>
      </c>
      <c r="G22" s="3">
        <f>Lignin!B22</f>
        <v>0</v>
      </c>
      <c r="H22" s="4">
        <f>'Structural Sugars'!B29</f>
        <v>0</v>
      </c>
      <c r="I22" s="4">
        <f>'Uronic Acid'!C23</f>
        <v>0</v>
      </c>
      <c r="J22" s="4">
        <f>Acetate!C23</f>
        <v>0</v>
      </c>
    </row>
    <row r="23" spans="1:10" ht="12">
      <c r="A23" s="1" t="s">
        <v>19</v>
      </c>
      <c r="E23" s="3">
        <f>Ash!B23</f>
        <v>0</v>
      </c>
      <c r="F23" s="3">
        <f>Protein!C24</f>
        <v>0</v>
      </c>
      <c r="G23" s="3">
        <f>Lignin!B23</f>
        <v>0</v>
      </c>
      <c r="H23" s="4">
        <f>'Structural Sugars'!B30</f>
        <v>0</v>
      </c>
      <c r="I23" s="4">
        <f>'Uronic Acid'!C24</f>
        <v>0</v>
      </c>
      <c r="J23" s="4">
        <f>Acetate!C24</f>
        <v>0</v>
      </c>
    </row>
    <row r="24" spans="1:10" ht="12">
      <c r="A24" s="1">
        <v>12</v>
      </c>
      <c r="E24" s="3">
        <f>Ash!B24</f>
        <v>0</v>
      </c>
      <c r="F24" s="3">
        <f>Protein!C25</f>
        <v>0</v>
      </c>
      <c r="G24" s="3">
        <f>Lignin!B24</f>
        <v>0</v>
      </c>
      <c r="H24" s="4">
        <f>'Structural Sugars'!B31</f>
        <v>0</v>
      </c>
      <c r="I24" s="4">
        <f>'Uronic Acid'!C25</f>
        <v>0</v>
      </c>
      <c r="J24" s="4">
        <f>Acetate!C25</f>
        <v>0</v>
      </c>
    </row>
    <row r="25" spans="1:10" ht="12">
      <c r="A25" s="1" t="s">
        <v>20</v>
      </c>
      <c r="E25" s="3">
        <f>Ash!B25</f>
        <v>0</v>
      </c>
      <c r="F25" s="3">
        <f>Protein!C26</f>
        <v>0</v>
      </c>
      <c r="G25" s="3">
        <f>Lignin!B25</f>
        <v>0</v>
      </c>
      <c r="H25" s="4">
        <f>'Structural Sugars'!B32</f>
        <v>0</v>
      </c>
      <c r="I25" s="4">
        <f>'Uronic Acid'!C26</f>
        <v>0</v>
      </c>
      <c r="J25" s="4">
        <f>Acetate!C26</f>
        <v>0</v>
      </c>
    </row>
    <row r="26" spans="1:10" ht="12">
      <c r="A26" s="1">
        <v>13</v>
      </c>
      <c r="E26" s="3">
        <f>Ash!B26</f>
        <v>0</v>
      </c>
      <c r="F26" s="3">
        <f>Protein!C27</f>
        <v>0</v>
      </c>
      <c r="G26" s="3">
        <f>Lignin!B26</f>
        <v>0</v>
      </c>
      <c r="H26" s="4">
        <f>'Structural Sugars'!B33</f>
        <v>0</v>
      </c>
      <c r="I26" s="4">
        <f>'Uronic Acid'!C27</f>
        <v>0</v>
      </c>
      <c r="J26" s="4">
        <f>Acetate!C27</f>
        <v>0</v>
      </c>
    </row>
    <row r="27" spans="1:10" ht="12">
      <c r="A27" s="1" t="s">
        <v>21</v>
      </c>
      <c r="E27" s="3">
        <f>Ash!B27</f>
        <v>0</v>
      </c>
      <c r="F27" s="3">
        <f>Protein!C28</f>
        <v>0</v>
      </c>
      <c r="G27" s="3">
        <f>Lignin!B27</f>
        <v>0</v>
      </c>
      <c r="H27" s="4">
        <f>'Structural Sugars'!B34</f>
        <v>0</v>
      </c>
      <c r="I27" s="4">
        <f>'Uronic Acid'!C28</f>
        <v>0</v>
      </c>
      <c r="J27" s="4">
        <f>Acetate!C28</f>
        <v>0</v>
      </c>
    </row>
    <row r="28" spans="1:10" ht="12">
      <c r="A28" s="1">
        <v>14</v>
      </c>
      <c r="E28" s="3">
        <f>Ash!B28</f>
        <v>0</v>
      </c>
      <c r="F28" s="3">
        <f>Protein!C29</f>
        <v>0</v>
      </c>
      <c r="G28" s="3">
        <f>Lignin!B28</f>
        <v>0</v>
      </c>
      <c r="H28" s="4">
        <f>'Structural Sugars'!B35</f>
        <v>0</v>
      </c>
      <c r="I28" s="4">
        <f>'Uronic Acid'!C29</f>
        <v>0</v>
      </c>
      <c r="J28" s="4">
        <f>Acetate!C29</f>
        <v>0</v>
      </c>
    </row>
    <row r="29" spans="1:10" ht="12">
      <c r="A29" s="1" t="s">
        <v>22</v>
      </c>
      <c r="E29" s="3">
        <f>Ash!B29</f>
        <v>0</v>
      </c>
      <c r="F29" s="3">
        <f>Protein!C30</f>
        <v>0</v>
      </c>
      <c r="G29" s="3">
        <f>Lignin!B29</f>
        <v>0</v>
      </c>
      <c r="H29" s="4">
        <f>'Structural Sugars'!B36</f>
        <v>0</v>
      </c>
      <c r="I29" s="4">
        <f>'Uronic Acid'!C30</f>
        <v>0</v>
      </c>
      <c r="J29" s="4">
        <f>Acetate!C30</f>
        <v>0</v>
      </c>
    </row>
    <row r="30" spans="1:10" ht="12">
      <c r="A30" s="1">
        <v>15</v>
      </c>
      <c r="E30" s="3">
        <f>Ash!B30</f>
        <v>0</v>
      </c>
      <c r="F30" s="3">
        <f>Protein!C31</f>
        <v>0</v>
      </c>
      <c r="G30" s="3">
        <f>Lignin!B30</f>
        <v>0</v>
      </c>
      <c r="H30" s="4">
        <f>'Structural Sugars'!B37</f>
        <v>0</v>
      </c>
      <c r="I30" s="4">
        <f>'Uronic Acid'!C31</f>
        <v>0</v>
      </c>
      <c r="J30" s="4">
        <f>Acetate!C31</f>
        <v>0</v>
      </c>
    </row>
    <row r="31" spans="1:10" ht="12">
      <c r="A31" s="1" t="s">
        <v>23</v>
      </c>
      <c r="E31" s="3">
        <f>Ash!B31</f>
        <v>0</v>
      </c>
      <c r="F31" s="3">
        <f>Protein!C32</f>
        <v>0</v>
      </c>
      <c r="G31" s="3">
        <f>Lignin!B31</f>
        <v>0</v>
      </c>
      <c r="H31" s="4">
        <f>'Structural Sugars'!B38</f>
        <v>0</v>
      </c>
      <c r="I31" s="4">
        <f>'Uronic Acid'!C32</f>
        <v>0</v>
      </c>
      <c r="J31" s="4">
        <f>Acetate!C32</f>
        <v>0</v>
      </c>
    </row>
    <row r="32" spans="1:10" ht="12">
      <c r="A32" s="1">
        <v>16</v>
      </c>
      <c r="E32" s="3">
        <f>Ash!B32</f>
        <v>0</v>
      </c>
      <c r="F32" s="3">
        <f>Protein!C33</f>
        <v>0</v>
      </c>
      <c r="G32" s="3">
        <f>Lignin!B32</f>
        <v>0</v>
      </c>
      <c r="H32" s="4">
        <f>'Structural Sugars'!B39</f>
        <v>0</v>
      </c>
      <c r="I32" s="4">
        <f>'Uronic Acid'!C33</f>
        <v>0</v>
      </c>
      <c r="J32" s="4">
        <f>Acetate!C33</f>
        <v>0</v>
      </c>
    </row>
    <row r="33" spans="1:10" ht="12">
      <c r="A33" s="1" t="s">
        <v>24</v>
      </c>
      <c r="E33" s="3">
        <f>Ash!B33</f>
        <v>0</v>
      </c>
      <c r="F33" s="3">
        <f>Protein!C34</f>
        <v>0</v>
      </c>
      <c r="G33" s="3">
        <f>Lignin!B33</f>
        <v>0</v>
      </c>
      <c r="H33" s="4">
        <f>'Structural Sugars'!B40</f>
        <v>0</v>
      </c>
      <c r="I33" s="4">
        <f>'Uronic Acid'!C34</f>
        <v>0</v>
      </c>
      <c r="J33" s="4">
        <f>Acetate!C34</f>
        <v>0</v>
      </c>
    </row>
    <row r="34" spans="1:10" ht="12">
      <c r="A34" s="1">
        <v>17</v>
      </c>
      <c r="E34" s="3">
        <f>Ash!B34</f>
        <v>0</v>
      </c>
      <c r="F34" s="3">
        <f>Protein!C35</f>
        <v>0</v>
      </c>
      <c r="G34" s="3">
        <f>Lignin!B34</f>
        <v>0</v>
      </c>
      <c r="H34" s="4">
        <f>'Structural Sugars'!B41</f>
        <v>0</v>
      </c>
      <c r="I34" s="4">
        <f>'Uronic Acid'!C35</f>
        <v>0</v>
      </c>
      <c r="J34" s="4">
        <f>Acetate!C35</f>
        <v>0</v>
      </c>
    </row>
    <row r="35" spans="1:10" ht="12">
      <c r="A35" s="1" t="s">
        <v>25</v>
      </c>
      <c r="E35" s="3">
        <f>Ash!B35</f>
        <v>0</v>
      </c>
      <c r="F35" s="3">
        <f>Protein!C36</f>
        <v>0</v>
      </c>
      <c r="G35" s="3">
        <f>Lignin!B35</f>
        <v>0</v>
      </c>
      <c r="H35" s="4">
        <f>'Structural Sugars'!B42</f>
        <v>0</v>
      </c>
      <c r="I35" s="4">
        <f>'Uronic Acid'!C36</f>
        <v>0</v>
      </c>
      <c r="J35" s="4">
        <f>Acetate!C36</f>
        <v>0</v>
      </c>
    </row>
    <row r="36" spans="1:10" ht="12">
      <c r="A36" s="1">
        <v>18</v>
      </c>
      <c r="E36" s="3">
        <f>Ash!B36</f>
        <v>0</v>
      </c>
      <c r="F36" s="3">
        <f>Protein!C37</f>
        <v>0</v>
      </c>
      <c r="G36" s="3">
        <f>Lignin!B36</f>
        <v>0</v>
      </c>
      <c r="H36" s="4">
        <f>'Structural Sugars'!B43</f>
        <v>0</v>
      </c>
      <c r="I36" s="4">
        <f>'Uronic Acid'!C37</f>
        <v>0</v>
      </c>
      <c r="J36" s="4">
        <f>Acetate!C37</f>
        <v>0</v>
      </c>
    </row>
    <row r="37" spans="1:10" ht="12">
      <c r="A37" s="1" t="s">
        <v>26</v>
      </c>
      <c r="E37" s="3">
        <f>Ash!B37</f>
        <v>0</v>
      </c>
      <c r="F37" s="3">
        <f>Protein!C38</f>
        <v>0</v>
      </c>
      <c r="G37" s="3">
        <f>Lignin!B37</f>
        <v>0</v>
      </c>
      <c r="H37" s="4">
        <f>'Structural Sugars'!B44</f>
        <v>0</v>
      </c>
      <c r="I37" s="4">
        <f>'Uronic Acid'!C38</f>
        <v>0</v>
      </c>
      <c r="J37" s="4">
        <f>Acetate!C38</f>
        <v>0</v>
      </c>
    </row>
    <row r="38" spans="1:10" ht="12">
      <c r="A38" s="1">
        <v>19</v>
      </c>
      <c r="E38" s="3">
        <f>Ash!B38</f>
        <v>0</v>
      </c>
      <c r="F38" s="3">
        <f>Protein!C39</f>
        <v>0</v>
      </c>
      <c r="G38" s="3">
        <f>Lignin!B38</f>
        <v>0</v>
      </c>
      <c r="H38" s="4">
        <f>'Structural Sugars'!B45</f>
        <v>0</v>
      </c>
      <c r="I38" s="4">
        <f>'Uronic Acid'!C39</f>
        <v>0</v>
      </c>
      <c r="J38" s="4">
        <f>Acetate!C39</f>
        <v>0</v>
      </c>
    </row>
    <row r="39" spans="1:10" ht="12">
      <c r="A39" s="1" t="s">
        <v>27</v>
      </c>
      <c r="E39" s="3">
        <f>Ash!B39</f>
        <v>0</v>
      </c>
      <c r="F39" s="3">
        <f>Protein!C40</f>
        <v>0</v>
      </c>
      <c r="G39" s="3">
        <f>Lignin!B39</f>
        <v>0</v>
      </c>
      <c r="H39" s="4">
        <f>'Structural Sugars'!B46</f>
        <v>0</v>
      </c>
      <c r="I39" s="4">
        <f>'Uronic Acid'!C40</f>
        <v>0</v>
      </c>
      <c r="J39" s="4">
        <f>Acetate!C40</f>
        <v>0</v>
      </c>
    </row>
    <row r="40" spans="1:10" ht="12">
      <c r="A40" s="1">
        <v>20</v>
      </c>
      <c r="E40" s="3">
        <f>Ash!B40</f>
        <v>0</v>
      </c>
      <c r="F40" s="3">
        <f>Protein!C41</f>
        <v>0</v>
      </c>
      <c r="G40" s="3">
        <f>Lignin!B40</f>
        <v>0</v>
      </c>
      <c r="H40" s="4">
        <f>'Structural Sugars'!B47</f>
        <v>0</v>
      </c>
      <c r="I40" s="4">
        <f>'Uronic Acid'!C41</f>
        <v>0</v>
      </c>
      <c r="J40" s="4">
        <f>Acetate!C41</f>
        <v>0</v>
      </c>
    </row>
    <row r="41" spans="1:10" ht="12">
      <c r="A41" s="1" t="s">
        <v>28</v>
      </c>
      <c r="E41" s="3">
        <f>Ash!B41</f>
        <v>0</v>
      </c>
      <c r="F41" s="3">
        <f>Protein!C42</f>
        <v>0</v>
      </c>
      <c r="G41" s="3">
        <f>Lignin!B41</f>
        <v>0</v>
      </c>
      <c r="H41" s="4">
        <f>'Structural Sugars'!B48</f>
        <v>0</v>
      </c>
      <c r="I41" s="4">
        <f>'Uronic Acid'!C42</f>
        <v>0</v>
      </c>
      <c r="J41" s="4">
        <f>Acetate!C42</f>
        <v>0</v>
      </c>
    </row>
    <row r="42" spans="1:10" ht="12">
      <c r="A42" s="1">
        <v>21</v>
      </c>
      <c r="E42" s="3">
        <f>Ash!B42</f>
        <v>0</v>
      </c>
      <c r="F42" s="3">
        <f>Protein!C43</f>
        <v>0</v>
      </c>
      <c r="G42" s="3">
        <f>Lignin!B42</f>
        <v>0</v>
      </c>
      <c r="H42" s="4">
        <f>'Structural Sugars'!B49</f>
        <v>0</v>
      </c>
      <c r="I42" s="4">
        <f>'Uronic Acid'!C43</f>
        <v>0</v>
      </c>
      <c r="J42" s="4">
        <f>Acetate!C43</f>
        <v>0</v>
      </c>
    </row>
    <row r="43" spans="1:10" ht="12">
      <c r="A43" s="1" t="s">
        <v>29</v>
      </c>
      <c r="E43" s="3">
        <f>Ash!B43</f>
        <v>0</v>
      </c>
      <c r="F43" s="3">
        <f>Protein!C44</f>
        <v>0</v>
      </c>
      <c r="G43" s="3">
        <f>Lignin!B43</f>
        <v>0</v>
      </c>
      <c r="H43" s="4">
        <f>'Structural Sugars'!B50</f>
        <v>0</v>
      </c>
      <c r="I43" s="4">
        <f>'Uronic Acid'!C44</f>
        <v>0</v>
      </c>
      <c r="J43" s="4">
        <f>Acetate!C44</f>
        <v>0</v>
      </c>
    </row>
    <row r="44" spans="1:10" ht="12">
      <c r="A44" s="1">
        <v>22</v>
      </c>
      <c r="E44" s="3">
        <f>Ash!B44</f>
        <v>0</v>
      </c>
      <c r="F44" s="3">
        <f>Protein!C45</f>
        <v>0</v>
      </c>
      <c r="G44" s="3">
        <f>Lignin!B44</f>
        <v>0</v>
      </c>
      <c r="H44" s="4">
        <f>'Structural Sugars'!B51</f>
        <v>0</v>
      </c>
      <c r="I44" s="4">
        <f>'Uronic Acid'!C45</f>
        <v>0</v>
      </c>
      <c r="J44" s="4">
        <f>Acetate!C45</f>
        <v>0</v>
      </c>
    </row>
    <row r="45" spans="1:10" ht="12">
      <c r="A45" s="1" t="s">
        <v>30</v>
      </c>
      <c r="E45" s="3">
        <f>Ash!B45</f>
        <v>0</v>
      </c>
      <c r="F45" s="3">
        <f>Protein!C46</f>
        <v>0</v>
      </c>
      <c r="G45" s="3">
        <f>Lignin!B45</f>
        <v>0</v>
      </c>
      <c r="H45" s="4">
        <f>'Structural Sugars'!B52</f>
        <v>0</v>
      </c>
      <c r="I45" s="4">
        <f>'Uronic Acid'!C46</f>
        <v>0</v>
      </c>
      <c r="J45" s="4">
        <f>Acetate!C46</f>
        <v>0</v>
      </c>
    </row>
    <row r="46" spans="1:10" ht="12">
      <c r="A46" s="1">
        <v>23</v>
      </c>
      <c r="E46" s="3">
        <f>Ash!B46</f>
        <v>0</v>
      </c>
      <c r="F46" s="3">
        <f>Protein!C47</f>
        <v>0</v>
      </c>
      <c r="G46" s="3">
        <f>Lignin!B46</f>
        <v>0</v>
      </c>
      <c r="H46" s="4">
        <f>'Structural Sugars'!B53</f>
        <v>0</v>
      </c>
      <c r="I46" s="4">
        <f>'Uronic Acid'!C47</f>
        <v>0</v>
      </c>
      <c r="J46" s="4">
        <f>Acetate!C47</f>
        <v>0</v>
      </c>
    </row>
    <row r="47" spans="1:10" ht="12">
      <c r="A47" s="1" t="s">
        <v>31</v>
      </c>
      <c r="E47" s="3">
        <f>Ash!B47</f>
        <v>0</v>
      </c>
      <c r="F47" s="3">
        <f>Protein!C48</f>
        <v>0</v>
      </c>
      <c r="G47" s="3">
        <f>Lignin!B47</f>
        <v>0</v>
      </c>
      <c r="H47" s="4">
        <f>'Structural Sugars'!B54</f>
        <v>0</v>
      </c>
      <c r="I47" s="4">
        <f>'Uronic Acid'!C48</f>
        <v>0</v>
      </c>
      <c r="J47" s="4">
        <f>Acetate!C48</f>
        <v>0</v>
      </c>
    </row>
    <row r="48" spans="1:10" ht="12">
      <c r="A48" s="1">
        <v>24</v>
      </c>
      <c r="E48" s="3">
        <f>Ash!B48</f>
        <v>0</v>
      </c>
      <c r="F48" s="3">
        <f>Protein!C49</f>
        <v>0</v>
      </c>
      <c r="G48" s="3">
        <f>Lignin!B48</f>
        <v>0</v>
      </c>
      <c r="H48" s="4">
        <f>'Structural Sugars'!B55</f>
        <v>0</v>
      </c>
      <c r="I48" s="4">
        <f>'Uronic Acid'!C49</f>
        <v>0</v>
      </c>
      <c r="J48" s="4">
        <f>Acetate!C49</f>
        <v>0</v>
      </c>
    </row>
    <row r="49" spans="1:10" ht="12">
      <c r="A49" s="1" t="s">
        <v>32</v>
      </c>
      <c r="E49" s="3">
        <f>Ash!B49</f>
        <v>0</v>
      </c>
      <c r="F49" s="3">
        <f>Protein!C50</f>
        <v>0</v>
      </c>
      <c r="G49" s="3">
        <f>Lignin!B49</f>
        <v>0</v>
      </c>
      <c r="H49" s="4">
        <f>'Structural Sugars'!B56</f>
        <v>0</v>
      </c>
      <c r="I49" s="4">
        <f>'Uronic Acid'!C50</f>
        <v>0</v>
      </c>
      <c r="J49" s="4">
        <f>Acetate!C50</f>
        <v>0</v>
      </c>
    </row>
    <row r="50" spans="1:10" ht="12">
      <c r="A50" s="1">
        <v>25</v>
      </c>
      <c r="E50" s="3">
        <f>Ash!B50</f>
        <v>0</v>
      </c>
      <c r="F50" s="3">
        <f>Protein!C51</f>
        <v>0</v>
      </c>
      <c r="G50" s="3">
        <f>Lignin!B50</f>
        <v>0</v>
      </c>
      <c r="H50" s="4">
        <f>'Structural Sugars'!B57</f>
        <v>0</v>
      </c>
      <c r="I50" s="4">
        <f>'Uronic Acid'!C51</f>
        <v>0</v>
      </c>
      <c r="J50" s="4">
        <f>Acetate!C51</f>
        <v>0</v>
      </c>
    </row>
    <row r="51" spans="1:10" ht="12">
      <c r="A51" s="1" t="s">
        <v>33</v>
      </c>
      <c r="E51" s="3">
        <f>Ash!B51</f>
        <v>0</v>
      </c>
      <c r="F51" s="3">
        <f>Protein!C52</f>
        <v>0</v>
      </c>
      <c r="G51" s="3">
        <f>Lignin!B51</f>
        <v>0</v>
      </c>
      <c r="H51" s="4">
        <f>'Structural Sugars'!B58</f>
        <v>0</v>
      </c>
      <c r="I51" s="4">
        <f>'Uronic Acid'!C52</f>
        <v>0</v>
      </c>
      <c r="J51" s="4">
        <f>Acetate!C52</f>
        <v>0</v>
      </c>
    </row>
    <row r="52" spans="1:10" ht="12">
      <c r="A52" s="1">
        <v>26</v>
      </c>
      <c r="E52" s="3">
        <f>Ash!B52</f>
        <v>0</v>
      </c>
      <c r="F52" s="3">
        <f>Protein!C53</f>
        <v>0</v>
      </c>
      <c r="G52" s="3">
        <f>Lignin!B52</f>
        <v>0</v>
      </c>
      <c r="H52" s="4">
        <f>'Structural Sugars'!B59</f>
        <v>0</v>
      </c>
      <c r="I52" s="4">
        <f>'Uronic Acid'!C53</f>
        <v>0</v>
      </c>
      <c r="J52" s="4">
        <f>Acetate!C53</f>
        <v>0</v>
      </c>
    </row>
    <row r="53" spans="1:10" ht="12">
      <c r="A53" s="1" t="s">
        <v>34</v>
      </c>
      <c r="E53" s="3">
        <f>Ash!B53</f>
        <v>0</v>
      </c>
      <c r="F53" s="3">
        <f>Protein!C54</f>
        <v>0</v>
      </c>
      <c r="G53" s="3">
        <f>Lignin!B53</f>
        <v>0</v>
      </c>
      <c r="H53" s="4">
        <f>'Structural Sugars'!B60</f>
        <v>0</v>
      </c>
      <c r="I53" s="4">
        <f>'Uronic Acid'!C54</f>
        <v>0</v>
      </c>
      <c r="J53" s="4">
        <f>Acetate!C54</f>
        <v>0</v>
      </c>
    </row>
    <row r="54" spans="1:10" ht="12">
      <c r="A54" s="1">
        <v>27</v>
      </c>
      <c r="E54" s="3">
        <f>Ash!B54</f>
        <v>0</v>
      </c>
      <c r="F54" s="3">
        <f>Protein!C55</f>
        <v>0</v>
      </c>
      <c r="G54" s="3">
        <f>Lignin!B54</f>
        <v>0</v>
      </c>
      <c r="H54" s="4">
        <f>'Structural Sugars'!B61</f>
        <v>0</v>
      </c>
      <c r="I54" s="4">
        <f>'Uronic Acid'!C55</f>
        <v>0</v>
      </c>
      <c r="J54" s="4">
        <f>Acetate!C55</f>
        <v>0</v>
      </c>
    </row>
    <row r="55" spans="1:10" ht="12">
      <c r="A55" s="1" t="s">
        <v>35</v>
      </c>
      <c r="E55" s="3">
        <f>Ash!B55</f>
        <v>0</v>
      </c>
      <c r="F55" s="3">
        <f>Protein!C56</f>
        <v>0</v>
      </c>
      <c r="G55" s="3">
        <f>Lignin!B55</f>
        <v>0</v>
      </c>
      <c r="H55" s="4">
        <f>'Structural Sugars'!B62</f>
        <v>0</v>
      </c>
      <c r="I55" s="4">
        <f>'Uronic Acid'!C56</f>
        <v>0</v>
      </c>
      <c r="J55" s="4">
        <f>Acetate!C56</f>
        <v>0</v>
      </c>
    </row>
    <row r="56" spans="1:10" ht="12">
      <c r="A56" s="1">
        <v>28</v>
      </c>
      <c r="E56" s="3">
        <f>Ash!B56</f>
        <v>0</v>
      </c>
      <c r="F56" s="3">
        <f>Protein!C57</f>
        <v>0</v>
      </c>
      <c r="G56" s="3">
        <f>Lignin!B56</f>
        <v>0</v>
      </c>
      <c r="H56" s="4">
        <f>'Structural Sugars'!B63</f>
        <v>0</v>
      </c>
      <c r="I56" s="4">
        <f>'Uronic Acid'!C57</f>
        <v>0</v>
      </c>
      <c r="J56" s="4">
        <f>Acetate!C57</f>
        <v>0</v>
      </c>
    </row>
    <row r="57" spans="1:10" ht="12">
      <c r="A57" s="1" t="s">
        <v>36</v>
      </c>
      <c r="E57" s="3">
        <f>Ash!B57</f>
        <v>0</v>
      </c>
      <c r="F57" s="3">
        <f>Protein!C58</f>
        <v>0</v>
      </c>
      <c r="G57" s="3">
        <f>Lignin!B57</f>
        <v>0</v>
      </c>
      <c r="H57" s="4">
        <f>'Structural Sugars'!B64</f>
        <v>0</v>
      </c>
      <c r="I57" s="4">
        <f>'Uronic Acid'!C58</f>
        <v>0</v>
      </c>
      <c r="J57" s="4">
        <f>Acetate!C58</f>
        <v>0</v>
      </c>
    </row>
    <row r="58" spans="1:10" ht="12">
      <c r="A58" s="1">
        <v>29</v>
      </c>
      <c r="E58" s="3">
        <f>Ash!B58</f>
        <v>0</v>
      </c>
      <c r="F58" s="3">
        <f>Protein!C59</f>
        <v>0</v>
      </c>
      <c r="G58" s="3">
        <f>Lignin!B58</f>
        <v>0</v>
      </c>
      <c r="H58" s="4">
        <f>'Structural Sugars'!B65</f>
        <v>0</v>
      </c>
      <c r="I58" s="4">
        <f>'Uronic Acid'!C59</f>
        <v>0</v>
      </c>
      <c r="J58" s="4">
        <f>Acetate!C59</f>
        <v>0</v>
      </c>
    </row>
    <row r="59" spans="1:10" ht="12">
      <c r="A59" s="1" t="s">
        <v>37</v>
      </c>
      <c r="E59" s="3">
        <f>Ash!B59</f>
        <v>0</v>
      </c>
      <c r="F59" s="3">
        <f>Protein!C60</f>
        <v>0</v>
      </c>
      <c r="G59" s="3">
        <f>Lignin!B59</f>
        <v>0</v>
      </c>
      <c r="H59" s="4">
        <f>'Structural Sugars'!B66</f>
        <v>0</v>
      </c>
      <c r="I59" s="4">
        <f>'Uronic Acid'!C60</f>
        <v>0</v>
      </c>
      <c r="J59" s="4">
        <f>Acetate!C60</f>
        <v>0</v>
      </c>
    </row>
    <row r="60" spans="1:10" ht="12">
      <c r="A60" s="1">
        <v>30</v>
      </c>
      <c r="E60" s="3">
        <f>Ash!B60</f>
        <v>0</v>
      </c>
      <c r="F60" s="3">
        <f>Protein!C61</f>
        <v>0</v>
      </c>
      <c r="G60" s="3">
        <f>Lignin!B60</f>
        <v>0</v>
      </c>
      <c r="H60" s="4">
        <f>'Structural Sugars'!B67</f>
        <v>0</v>
      </c>
      <c r="I60" s="4">
        <f>'Uronic Acid'!C61</f>
        <v>0</v>
      </c>
      <c r="J60" s="4">
        <f>Acetate!C61</f>
        <v>0</v>
      </c>
    </row>
    <row r="61" spans="1:10" ht="12">
      <c r="A61" s="1" t="s">
        <v>38</v>
      </c>
      <c r="E61" s="3">
        <f>Ash!B61</f>
        <v>0</v>
      </c>
      <c r="F61" s="3">
        <f>Protein!C62</f>
        <v>0</v>
      </c>
      <c r="G61" s="3">
        <f>Lignin!B61</f>
        <v>0</v>
      </c>
      <c r="H61" s="4">
        <f>'Structural Sugars'!B68</f>
        <v>0</v>
      </c>
      <c r="I61" s="4">
        <f>'Uronic Acid'!C62</f>
        <v>0</v>
      </c>
      <c r="J61" s="4">
        <f>Acetate!C62</f>
        <v>0</v>
      </c>
    </row>
  </sheetData>
  <sheetProtection sheet="1" objects="1" scenarios="1"/>
  <printOptions gridLines="1"/>
  <pageMargins left="0.75" right="0.75" top="1" bottom="1" header="0.5" footer="0.5"/>
  <pageSetup fitToHeight="5" fitToWidth="2" orientation="landscape" paperSize="9" scale="80"/>
  <headerFooter alignWithMargins="0">
    <oddHeader>&amp;C&amp;A</oddHeader>
    <oddFooter>&amp;CPage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62"/>
  <sheetViews>
    <sheetView zoomScalePageLayoutView="0" workbookViewId="0" topLeftCell="A1">
      <pane xSplit="2" ySplit="2" topLeftCell="C3" activePane="bottomRight" state="frozen"/>
      <selection pane="topLeft" activeCell="K2" sqref="K2"/>
      <selection pane="topRight" activeCell="K2" sqref="K2"/>
      <selection pane="bottomLeft" activeCell="K2" sqref="K2"/>
      <selection pane="bottomRight" activeCell="D4" sqref="D4"/>
    </sheetView>
  </sheetViews>
  <sheetFormatPr defaultColWidth="11.421875" defaultRowHeight="12.75"/>
  <cols>
    <col min="1" max="1" width="10.8515625" style="1" customWidth="1"/>
    <col min="2" max="2" width="16.421875" style="6" customWidth="1"/>
    <col min="3" max="3" width="15.7109375" style="2" bestFit="1" customWidth="1"/>
    <col min="4" max="4" width="9.8515625" style="21" customWidth="1"/>
    <col min="5" max="7" width="7.28125" style="18" customWidth="1"/>
    <col min="8" max="8" width="7.28125" style="19" customWidth="1"/>
    <col min="9" max="9" width="7.28125" style="27" customWidth="1"/>
    <col min="10" max="10" width="12.7109375" style="1" customWidth="1"/>
    <col min="11" max="16384" width="11.421875" style="5" customWidth="1"/>
  </cols>
  <sheetData>
    <row r="1" spans="2:9" s="1" customFormat="1" ht="12">
      <c r="B1" s="6"/>
      <c r="C1" s="6"/>
      <c r="D1" s="48" t="s">
        <v>137</v>
      </c>
      <c r="E1" s="110" t="s">
        <v>138</v>
      </c>
      <c r="F1" s="111"/>
      <c r="G1" s="111"/>
      <c r="H1" s="111"/>
      <c r="I1" s="111"/>
    </row>
    <row r="2" spans="1:10" s="1" customFormat="1" ht="103.5">
      <c r="A2" s="32" t="s">
        <v>0</v>
      </c>
      <c r="B2" s="33" t="s">
        <v>39</v>
      </c>
      <c r="C2" s="49" t="s">
        <v>40</v>
      </c>
      <c r="D2" s="50" t="s">
        <v>41</v>
      </c>
      <c r="E2" s="51" t="s">
        <v>133</v>
      </c>
      <c r="F2" s="49" t="s">
        <v>134</v>
      </c>
      <c r="G2" s="49" t="s">
        <v>135</v>
      </c>
      <c r="H2" s="33" t="s">
        <v>136</v>
      </c>
      <c r="I2" s="34" t="s">
        <v>41</v>
      </c>
      <c r="J2" s="1" t="s">
        <v>42</v>
      </c>
    </row>
    <row r="3" spans="1:10" ht="12">
      <c r="A3" s="1">
        <f>'TRB Record'!A2</f>
        <v>1</v>
      </c>
      <c r="B3" s="6">
        <f>'TRB Record'!C2</f>
        <v>0</v>
      </c>
      <c r="D3" s="53"/>
      <c r="E3" s="20"/>
      <c r="F3" s="7"/>
      <c r="G3" s="7"/>
      <c r="H3" s="11">
        <f>G3-E3</f>
        <v>0</v>
      </c>
      <c r="I3" s="35">
        <f>IF(F3=0,"",H3*100/F3)</f>
      </c>
      <c r="J3" s="16"/>
    </row>
    <row r="4" spans="1:10" ht="12">
      <c r="A4" s="1" t="str">
        <f>'TRB Record'!A3</f>
        <v>replicate 1</v>
      </c>
      <c r="B4" s="6">
        <f>'TRB Record'!C3</f>
        <v>0</v>
      </c>
      <c r="D4" s="53"/>
      <c r="E4" s="20"/>
      <c r="F4" s="7"/>
      <c r="G4" s="7"/>
      <c r="H4" s="11">
        <f aca="true" t="shared" si="0" ref="H4:H62">G4-E4</f>
        <v>0</v>
      </c>
      <c r="I4" s="35">
        <f aca="true" t="shared" si="1" ref="I4:I62">IF(F4=0,"",H4*100/F4)</f>
      </c>
      <c r="J4" s="16">
        <f>IF(D3="",SUM(I3:I4)/2,AVERAGE(D3,D4))</f>
        <v>0</v>
      </c>
    </row>
    <row r="5" spans="1:10" ht="12">
      <c r="A5" s="1">
        <f>'TRB Record'!A4</f>
        <v>2</v>
      </c>
      <c r="B5" s="6">
        <f>'TRB Record'!C4</f>
        <v>0</v>
      </c>
      <c r="D5" s="53"/>
      <c r="E5" s="20"/>
      <c r="F5" s="7"/>
      <c r="G5" s="7"/>
      <c r="H5" s="11">
        <f t="shared" si="0"/>
        <v>0</v>
      </c>
      <c r="I5" s="35">
        <f t="shared" si="1"/>
      </c>
      <c r="J5" s="16"/>
    </row>
    <row r="6" spans="1:10" ht="12">
      <c r="A6" s="1" t="str">
        <f>'TRB Record'!A5</f>
        <v>replicate 2</v>
      </c>
      <c r="B6" s="6">
        <f>'TRB Record'!C5</f>
        <v>0</v>
      </c>
      <c r="D6" s="53"/>
      <c r="E6" s="20"/>
      <c r="F6" s="7"/>
      <c r="G6" s="7"/>
      <c r="H6" s="11">
        <f t="shared" si="0"/>
        <v>0</v>
      </c>
      <c r="I6" s="35">
        <f t="shared" si="1"/>
      </c>
      <c r="J6" s="16">
        <f>IF(D5="",SUM(I5:I6)/2,AVERAGE(D5,D6))</f>
        <v>0</v>
      </c>
    </row>
    <row r="7" spans="1:10" ht="12">
      <c r="A7" s="1">
        <f>'TRB Record'!A6</f>
        <v>3</v>
      </c>
      <c r="B7" s="6">
        <f>'TRB Record'!C6</f>
        <v>0</v>
      </c>
      <c r="D7" s="53"/>
      <c r="E7" s="20"/>
      <c r="F7" s="7"/>
      <c r="G7" s="7"/>
      <c r="H7" s="11">
        <f t="shared" si="0"/>
        <v>0</v>
      </c>
      <c r="I7" s="35">
        <f t="shared" si="1"/>
      </c>
      <c r="J7" s="16"/>
    </row>
    <row r="8" spans="1:10" ht="12">
      <c r="A8" s="1" t="str">
        <f>'TRB Record'!A7</f>
        <v>replicate 3</v>
      </c>
      <c r="B8" s="6">
        <f>'TRB Record'!C7</f>
        <v>0</v>
      </c>
      <c r="D8" s="53"/>
      <c r="E8" s="20"/>
      <c r="F8" s="7"/>
      <c r="G8" s="7"/>
      <c r="H8" s="11">
        <f t="shared" si="0"/>
        <v>0</v>
      </c>
      <c r="I8" s="35">
        <f t="shared" si="1"/>
      </c>
      <c r="J8" s="16">
        <f>IF(D7="",SUM(I7:I8)/2,AVERAGE(D7,D8))</f>
        <v>0</v>
      </c>
    </row>
    <row r="9" spans="1:10" ht="12">
      <c r="A9" s="1">
        <f>'TRB Record'!A8</f>
        <v>4</v>
      </c>
      <c r="B9" s="6">
        <f>'TRB Record'!C8</f>
        <v>0</v>
      </c>
      <c r="D9" s="53"/>
      <c r="E9" s="20"/>
      <c r="F9" s="7"/>
      <c r="G9" s="7"/>
      <c r="H9" s="11">
        <f t="shared" si="0"/>
        <v>0</v>
      </c>
      <c r="I9" s="35">
        <f t="shared" si="1"/>
      </c>
      <c r="J9" s="16"/>
    </row>
    <row r="10" spans="1:10" ht="12">
      <c r="A10" s="1" t="str">
        <f>'TRB Record'!A9</f>
        <v>replicate 4</v>
      </c>
      <c r="B10" s="6">
        <f>'TRB Record'!C9</f>
        <v>0</v>
      </c>
      <c r="D10" s="53"/>
      <c r="E10" s="20"/>
      <c r="F10" s="7"/>
      <c r="G10" s="7"/>
      <c r="H10" s="11">
        <f t="shared" si="0"/>
        <v>0</v>
      </c>
      <c r="I10" s="35">
        <f t="shared" si="1"/>
      </c>
      <c r="J10" s="16">
        <f>IF(D9="",SUM(I9:I10)/2,AVERAGE(D9,D10))</f>
        <v>0</v>
      </c>
    </row>
    <row r="11" spans="1:10" ht="12">
      <c r="A11" s="1">
        <f>'TRB Record'!A10</f>
        <v>5</v>
      </c>
      <c r="B11" s="6">
        <f>'TRB Record'!C10</f>
        <v>0</v>
      </c>
      <c r="D11" s="53"/>
      <c r="E11" s="20"/>
      <c r="F11" s="7"/>
      <c r="G11" s="7"/>
      <c r="H11" s="11">
        <f t="shared" si="0"/>
        <v>0</v>
      </c>
      <c r="I11" s="35">
        <f t="shared" si="1"/>
      </c>
      <c r="J11" s="16"/>
    </row>
    <row r="12" spans="1:10" ht="12">
      <c r="A12" s="1" t="str">
        <f>'TRB Record'!A11</f>
        <v>replicate 5</v>
      </c>
      <c r="B12" s="6">
        <f>'TRB Record'!C11</f>
        <v>0</v>
      </c>
      <c r="D12" s="53"/>
      <c r="E12" s="20"/>
      <c r="F12" s="7"/>
      <c r="G12" s="7"/>
      <c r="H12" s="11">
        <f t="shared" si="0"/>
        <v>0</v>
      </c>
      <c r="I12" s="35">
        <f t="shared" si="1"/>
      </c>
      <c r="J12" s="16">
        <f>IF(D11="",SUM(I11:I12)/2,AVERAGE(D11,D12))</f>
        <v>0</v>
      </c>
    </row>
    <row r="13" spans="1:10" ht="12">
      <c r="A13" s="1">
        <f>'TRB Record'!A12</f>
        <v>6</v>
      </c>
      <c r="B13" s="6">
        <f>'TRB Record'!C12</f>
        <v>0</v>
      </c>
      <c r="D13" s="53"/>
      <c r="E13" s="20"/>
      <c r="F13" s="7"/>
      <c r="G13" s="7"/>
      <c r="H13" s="11">
        <f t="shared" si="0"/>
        <v>0</v>
      </c>
      <c r="I13" s="35">
        <f t="shared" si="1"/>
      </c>
      <c r="J13" s="16"/>
    </row>
    <row r="14" spans="1:10" ht="12">
      <c r="A14" s="1" t="str">
        <f>'TRB Record'!A13</f>
        <v>replicate 6</v>
      </c>
      <c r="B14" s="6">
        <f>'TRB Record'!C13</f>
        <v>0</v>
      </c>
      <c r="D14" s="53"/>
      <c r="E14" s="20"/>
      <c r="F14" s="7"/>
      <c r="G14" s="7"/>
      <c r="H14" s="11">
        <f t="shared" si="0"/>
        <v>0</v>
      </c>
      <c r="I14" s="35">
        <f t="shared" si="1"/>
      </c>
      <c r="J14" s="16">
        <f>IF(D13="",SUM(I13:I14)/2,AVERAGE(D13,D14))</f>
        <v>0</v>
      </c>
    </row>
    <row r="15" spans="1:10" ht="12">
      <c r="A15" s="1">
        <f>'TRB Record'!A14</f>
        <v>7</v>
      </c>
      <c r="B15" s="6">
        <f>'TRB Record'!C14</f>
        <v>0</v>
      </c>
      <c r="D15" s="53"/>
      <c r="E15" s="20"/>
      <c r="F15" s="7"/>
      <c r="G15" s="7"/>
      <c r="H15" s="11">
        <f t="shared" si="0"/>
        <v>0</v>
      </c>
      <c r="I15" s="35">
        <f t="shared" si="1"/>
      </c>
      <c r="J15" s="16"/>
    </row>
    <row r="16" spans="1:10" ht="12">
      <c r="A16" s="1" t="str">
        <f>'TRB Record'!A15</f>
        <v>replicate 7</v>
      </c>
      <c r="B16" s="6">
        <f>'TRB Record'!C15</f>
        <v>0</v>
      </c>
      <c r="D16" s="53"/>
      <c r="E16" s="20"/>
      <c r="F16" s="7"/>
      <c r="G16" s="7"/>
      <c r="H16" s="11">
        <f t="shared" si="0"/>
        <v>0</v>
      </c>
      <c r="I16" s="35">
        <f t="shared" si="1"/>
      </c>
      <c r="J16" s="16">
        <f>IF(D15="",SUM(I15:I16)/2,AVERAGE(D15,D16))</f>
        <v>0</v>
      </c>
    </row>
    <row r="17" spans="1:10" ht="12">
      <c r="A17" s="1">
        <f>'TRB Record'!A16</f>
        <v>8</v>
      </c>
      <c r="B17" s="6">
        <f>'TRB Record'!C16</f>
        <v>0</v>
      </c>
      <c r="D17" s="53"/>
      <c r="E17" s="20"/>
      <c r="F17" s="7"/>
      <c r="G17" s="7"/>
      <c r="H17" s="11">
        <f t="shared" si="0"/>
        <v>0</v>
      </c>
      <c r="I17" s="35">
        <f t="shared" si="1"/>
      </c>
      <c r="J17" s="16"/>
    </row>
    <row r="18" spans="1:10" ht="12">
      <c r="A18" s="1" t="str">
        <f>'TRB Record'!A17</f>
        <v>replicate 8</v>
      </c>
      <c r="B18" s="6">
        <f>'TRB Record'!C17</f>
        <v>0</v>
      </c>
      <c r="D18" s="53"/>
      <c r="E18" s="20"/>
      <c r="F18" s="7"/>
      <c r="G18" s="7"/>
      <c r="H18" s="11">
        <f t="shared" si="0"/>
        <v>0</v>
      </c>
      <c r="I18" s="35">
        <f t="shared" si="1"/>
      </c>
      <c r="J18" s="16">
        <f>IF(D17="",SUM(I17:I18)/2,AVERAGE(D17,D18))</f>
        <v>0</v>
      </c>
    </row>
    <row r="19" spans="1:10" ht="12">
      <c r="A19" s="1">
        <f>'TRB Record'!A18</f>
        <v>9</v>
      </c>
      <c r="B19" s="6">
        <f>'TRB Record'!C18</f>
        <v>0</v>
      </c>
      <c r="D19" s="53"/>
      <c r="E19" s="20"/>
      <c r="F19" s="7"/>
      <c r="G19" s="7"/>
      <c r="H19" s="11">
        <f t="shared" si="0"/>
        <v>0</v>
      </c>
      <c r="I19" s="35">
        <f t="shared" si="1"/>
      </c>
      <c r="J19" s="16"/>
    </row>
    <row r="20" spans="1:10" ht="12">
      <c r="A20" s="1" t="str">
        <f>'TRB Record'!A19</f>
        <v>replicate 9</v>
      </c>
      <c r="B20" s="6">
        <f>'TRB Record'!C19</f>
        <v>0</v>
      </c>
      <c r="D20" s="53"/>
      <c r="E20" s="20"/>
      <c r="F20" s="7"/>
      <c r="G20" s="7"/>
      <c r="H20" s="11">
        <f t="shared" si="0"/>
        <v>0</v>
      </c>
      <c r="I20" s="35">
        <f t="shared" si="1"/>
      </c>
      <c r="J20" s="16">
        <f>IF(D19="",SUM(I19:I20)/2,AVERAGE(D19,D20))</f>
        <v>0</v>
      </c>
    </row>
    <row r="21" spans="1:10" ht="12">
      <c r="A21" s="1">
        <f>'TRB Record'!A20</f>
        <v>10</v>
      </c>
      <c r="B21" s="6">
        <f>'TRB Record'!C20</f>
        <v>0</v>
      </c>
      <c r="D21" s="53"/>
      <c r="E21" s="20"/>
      <c r="F21" s="7"/>
      <c r="G21" s="7"/>
      <c r="H21" s="11">
        <f t="shared" si="0"/>
        <v>0</v>
      </c>
      <c r="I21" s="35">
        <f t="shared" si="1"/>
      </c>
      <c r="J21" s="16"/>
    </row>
    <row r="22" spans="1:10" ht="12">
      <c r="A22" s="1" t="str">
        <f>'TRB Record'!A21</f>
        <v>replicate 10</v>
      </c>
      <c r="B22" s="6">
        <f>'TRB Record'!C21</f>
        <v>0</v>
      </c>
      <c r="D22" s="53"/>
      <c r="E22" s="20"/>
      <c r="F22" s="7"/>
      <c r="G22" s="7"/>
      <c r="H22" s="11">
        <f t="shared" si="0"/>
        <v>0</v>
      </c>
      <c r="I22" s="35">
        <f t="shared" si="1"/>
      </c>
      <c r="J22" s="16">
        <f>IF(D21="",SUM(I21:I22)/2,AVERAGE(D21,D22))</f>
        <v>0</v>
      </c>
    </row>
    <row r="23" spans="1:10" ht="12">
      <c r="A23" s="1">
        <f>'TRB Record'!A22</f>
        <v>11</v>
      </c>
      <c r="B23" s="6">
        <f>'TRB Record'!C22</f>
        <v>0</v>
      </c>
      <c r="D23" s="53"/>
      <c r="E23" s="20"/>
      <c r="F23" s="7"/>
      <c r="G23" s="7"/>
      <c r="H23" s="11">
        <f t="shared" si="0"/>
        <v>0</v>
      </c>
      <c r="I23" s="35">
        <f t="shared" si="1"/>
      </c>
      <c r="J23" s="16"/>
    </row>
    <row r="24" spans="1:10" ht="12">
      <c r="A24" s="1" t="str">
        <f>'TRB Record'!A23</f>
        <v>replicate 11</v>
      </c>
      <c r="B24" s="6">
        <f>'TRB Record'!C23</f>
        <v>0</v>
      </c>
      <c r="D24" s="53"/>
      <c r="E24" s="20"/>
      <c r="F24" s="7"/>
      <c r="G24" s="7"/>
      <c r="H24" s="11">
        <f t="shared" si="0"/>
        <v>0</v>
      </c>
      <c r="I24" s="35">
        <f t="shared" si="1"/>
      </c>
      <c r="J24" s="16">
        <f>IF(D23="",SUM(I23:I24)/2,AVERAGE(D23,D24))</f>
        <v>0</v>
      </c>
    </row>
    <row r="25" spans="1:10" ht="12">
      <c r="A25" s="1">
        <f>'TRB Record'!A24</f>
        <v>12</v>
      </c>
      <c r="B25" s="6">
        <f>'TRB Record'!C24</f>
        <v>0</v>
      </c>
      <c r="D25" s="53"/>
      <c r="E25" s="20"/>
      <c r="F25" s="7"/>
      <c r="G25" s="7"/>
      <c r="H25" s="11">
        <f t="shared" si="0"/>
        <v>0</v>
      </c>
      <c r="I25" s="35">
        <f t="shared" si="1"/>
      </c>
      <c r="J25" s="16"/>
    </row>
    <row r="26" spans="1:10" ht="12">
      <c r="A26" s="1" t="str">
        <f>'TRB Record'!A25</f>
        <v>replicate 12</v>
      </c>
      <c r="B26" s="6">
        <f>'TRB Record'!C25</f>
        <v>0</v>
      </c>
      <c r="D26" s="53"/>
      <c r="E26" s="20"/>
      <c r="F26" s="7"/>
      <c r="G26" s="7"/>
      <c r="H26" s="11">
        <f t="shared" si="0"/>
        <v>0</v>
      </c>
      <c r="I26" s="35">
        <f t="shared" si="1"/>
      </c>
      <c r="J26" s="16">
        <f>IF(D25="",SUM(I25:I26)/2,AVERAGE(D25,D26))</f>
        <v>0</v>
      </c>
    </row>
    <row r="27" spans="1:10" ht="12">
      <c r="A27" s="1">
        <f>'TRB Record'!A26</f>
        <v>13</v>
      </c>
      <c r="B27" s="6">
        <f>'TRB Record'!C26</f>
        <v>0</v>
      </c>
      <c r="D27" s="53"/>
      <c r="E27" s="20"/>
      <c r="F27" s="7"/>
      <c r="G27" s="7"/>
      <c r="H27" s="11">
        <f t="shared" si="0"/>
        <v>0</v>
      </c>
      <c r="I27" s="35">
        <f t="shared" si="1"/>
      </c>
      <c r="J27" s="16"/>
    </row>
    <row r="28" spans="1:10" ht="12">
      <c r="A28" s="1" t="str">
        <f>'TRB Record'!A27</f>
        <v>replicate 13</v>
      </c>
      <c r="B28" s="6">
        <f>'TRB Record'!C27</f>
        <v>0</v>
      </c>
      <c r="D28" s="53"/>
      <c r="E28" s="20"/>
      <c r="F28" s="7"/>
      <c r="G28" s="7"/>
      <c r="H28" s="11">
        <f t="shared" si="0"/>
        <v>0</v>
      </c>
      <c r="I28" s="35">
        <f t="shared" si="1"/>
      </c>
      <c r="J28" s="16">
        <f>IF(D27="",SUM(I27:I28)/2,AVERAGE(D27,D28))</f>
        <v>0</v>
      </c>
    </row>
    <row r="29" spans="1:10" ht="12">
      <c r="A29" s="1">
        <f>'TRB Record'!A28</f>
        <v>14</v>
      </c>
      <c r="B29" s="6">
        <f>'TRB Record'!C28</f>
        <v>0</v>
      </c>
      <c r="D29" s="53"/>
      <c r="E29" s="20"/>
      <c r="F29" s="7"/>
      <c r="G29" s="7"/>
      <c r="H29" s="11">
        <f t="shared" si="0"/>
        <v>0</v>
      </c>
      <c r="I29" s="35">
        <f t="shared" si="1"/>
      </c>
      <c r="J29" s="16"/>
    </row>
    <row r="30" spans="1:10" ht="12">
      <c r="A30" s="1" t="str">
        <f>'TRB Record'!A29</f>
        <v>replicate 14</v>
      </c>
      <c r="B30" s="6">
        <f>'TRB Record'!C29</f>
        <v>0</v>
      </c>
      <c r="D30" s="53"/>
      <c r="E30" s="20"/>
      <c r="F30" s="7"/>
      <c r="G30" s="7"/>
      <c r="H30" s="11">
        <f t="shared" si="0"/>
        <v>0</v>
      </c>
      <c r="I30" s="35">
        <f t="shared" si="1"/>
      </c>
      <c r="J30" s="16">
        <f>IF(D29="",SUM(I29:I30)/2,AVERAGE(D29,D30))</f>
        <v>0</v>
      </c>
    </row>
    <row r="31" spans="1:10" ht="12">
      <c r="A31" s="1">
        <f>'TRB Record'!A30</f>
        <v>15</v>
      </c>
      <c r="B31" s="6">
        <f>'TRB Record'!C30</f>
        <v>0</v>
      </c>
      <c r="D31" s="53"/>
      <c r="E31" s="20"/>
      <c r="F31" s="7"/>
      <c r="G31" s="7"/>
      <c r="H31" s="11">
        <f t="shared" si="0"/>
        <v>0</v>
      </c>
      <c r="I31" s="35">
        <f t="shared" si="1"/>
      </c>
      <c r="J31" s="16"/>
    </row>
    <row r="32" spans="1:10" ht="12">
      <c r="A32" s="1" t="str">
        <f>'TRB Record'!A31</f>
        <v>replicate 15</v>
      </c>
      <c r="B32" s="6">
        <f>'TRB Record'!C31</f>
        <v>0</v>
      </c>
      <c r="D32" s="53"/>
      <c r="E32" s="20"/>
      <c r="F32" s="7"/>
      <c r="G32" s="7"/>
      <c r="H32" s="11">
        <f t="shared" si="0"/>
        <v>0</v>
      </c>
      <c r="I32" s="35">
        <f t="shared" si="1"/>
      </c>
      <c r="J32" s="16">
        <f>IF(D31="",SUM(I31:I32)/2,AVERAGE(D31,D32))</f>
        <v>0</v>
      </c>
    </row>
    <row r="33" spans="1:10" ht="12">
      <c r="A33" s="1">
        <f>'TRB Record'!A32</f>
        <v>16</v>
      </c>
      <c r="B33" s="6">
        <f>'TRB Record'!C32</f>
        <v>0</v>
      </c>
      <c r="D33" s="53"/>
      <c r="E33" s="20"/>
      <c r="F33" s="7"/>
      <c r="G33" s="7"/>
      <c r="H33" s="11">
        <f t="shared" si="0"/>
        <v>0</v>
      </c>
      <c r="I33" s="35">
        <f t="shared" si="1"/>
      </c>
      <c r="J33" s="16"/>
    </row>
    <row r="34" spans="1:10" ht="12">
      <c r="A34" s="1" t="str">
        <f>'TRB Record'!A33</f>
        <v>replicate 16</v>
      </c>
      <c r="B34" s="6">
        <f>'TRB Record'!C33</f>
        <v>0</v>
      </c>
      <c r="D34" s="53"/>
      <c r="E34" s="20"/>
      <c r="F34" s="7"/>
      <c r="G34" s="7"/>
      <c r="H34" s="11">
        <f t="shared" si="0"/>
        <v>0</v>
      </c>
      <c r="I34" s="35">
        <f t="shared" si="1"/>
      </c>
      <c r="J34" s="16">
        <f>IF(D33="",SUM(I33:I34)/2,AVERAGE(D33,D34))</f>
        <v>0</v>
      </c>
    </row>
    <row r="35" spans="1:10" ht="12">
      <c r="A35" s="1">
        <f>'TRB Record'!A34</f>
        <v>17</v>
      </c>
      <c r="B35" s="6">
        <f>'TRB Record'!C34</f>
        <v>0</v>
      </c>
      <c r="D35" s="53"/>
      <c r="E35" s="20"/>
      <c r="F35" s="7"/>
      <c r="G35" s="7"/>
      <c r="H35" s="11">
        <f t="shared" si="0"/>
        <v>0</v>
      </c>
      <c r="I35" s="35">
        <f t="shared" si="1"/>
      </c>
      <c r="J35" s="16"/>
    </row>
    <row r="36" spans="1:10" ht="12">
      <c r="A36" s="1" t="str">
        <f>'TRB Record'!A35</f>
        <v>replicate 17</v>
      </c>
      <c r="B36" s="6">
        <f>'TRB Record'!C35</f>
        <v>0</v>
      </c>
      <c r="D36" s="53"/>
      <c r="E36" s="20"/>
      <c r="F36" s="7"/>
      <c r="G36" s="7"/>
      <c r="H36" s="11">
        <f t="shared" si="0"/>
        <v>0</v>
      </c>
      <c r="I36" s="35">
        <f t="shared" si="1"/>
      </c>
      <c r="J36" s="16">
        <f>IF(D35="",SUM(I35:I36)/2,AVERAGE(D35,D36))</f>
        <v>0</v>
      </c>
    </row>
    <row r="37" spans="1:10" ht="12">
      <c r="A37" s="1">
        <f>'TRB Record'!A36</f>
        <v>18</v>
      </c>
      <c r="B37" s="6">
        <f>'TRB Record'!C36</f>
        <v>0</v>
      </c>
      <c r="D37" s="53"/>
      <c r="E37" s="20"/>
      <c r="F37" s="7"/>
      <c r="G37" s="7"/>
      <c r="H37" s="11">
        <f t="shared" si="0"/>
        <v>0</v>
      </c>
      <c r="I37" s="35">
        <f t="shared" si="1"/>
      </c>
      <c r="J37" s="16"/>
    </row>
    <row r="38" spans="1:10" ht="12">
      <c r="A38" s="1" t="str">
        <f>'TRB Record'!A37</f>
        <v>replicate 18</v>
      </c>
      <c r="B38" s="6">
        <f>'TRB Record'!C37</f>
        <v>0</v>
      </c>
      <c r="D38" s="53"/>
      <c r="E38" s="20"/>
      <c r="F38" s="7"/>
      <c r="G38" s="7"/>
      <c r="H38" s="11">
        <f t="shared" si="0"/>
        <v>0</v>
      </c>
      <c r="I38" s="35">
        <f t="shared" si="1"/>
      </c>
      <c r="J38" s="16">
        <f>IF(D37="",SUM(I37:I38)/2,AVERAGE(D37,D38))</f>
        <v>0</v>
      </c>
    </row>
    <row r="39" spans="1:10" ht="12">
      <c r="A39" s="1">
        <f>'TRB Record'!A38</f>
        <v>19</v>
      </c>
      <c r="B39" s="6">
        <f>'TRB Record'!C38</f>
        <v>0</v>
      </c>
      <c r="D39" s="53"/>
      <c r="E39" s="20"/>
      <c r="F39" s="7"/>
      <c r="G39" s="7"/>
      <c r="H39" s="11">
        <f t="shared" si="0"/>
        <v>0</v>
      </c>
      <c r="I39" s="35">
        <f t="shared" si="1"/>
      </c>
      <c r="J39" s="16"/>
    </row>
    <row r="40" spans="1:10" ht="12">
      <c r="A40" s="1" t="str">
        <f>'TRB Record'!A39</f>
        <v>replicate 19</v>
      </c>
      <c r="B40" s="6">
        <f>'TRB Record'!C39</f>
        <v>0</v>
      </c>
      <c r="D40" s="53"/>
      <c r="E40" s="20"/>
      <c r="F40" s="7"/>
      <c r="G40" s="7"/>
      <c r="H40" s="11">
        <f t="shared" si="0"/>
        <v>0</v>
      </c>
      <c r="I40" s="35">
        <f t="shared" si="1"/>
      </c>
      <c r="J40" s="16">
        <f>IF(D39="",SUM(I39:I40)/2,AVERAGE(D39,D40))</f>
        <v>0</v>
      </c>
    </row>
    <row r="41" spans="1:10" ht="12">
      <c r="A41" s="1">
        <f>'TRB Record'!A40</f>
        <v>20</v>
      </c>
      <c r="B41" s="6">
        <f>'TRB Record'!C40</f>
        <v>0</v>
      </c>
      <c r="D41" s="53"/>
      <c r="E41" s="20"/>
      <c r="F41" s="7"/>
      <c r="G41" s="7"/>
      <c r="H41" s="11">
        <f t="shared" si="0"/>
        <v>0</v>
      </c>
      <c r="I41" s="35">
        <f t="shared" si="1"/>
      </c>
      <c r="J41" s="16"/>
    </row>
    <row r="42" spans="1:10" ht="12">
      <c r="A42" s="1" t="str">
        <f>'TRB Record'!A41</f>
        <v>replicate 20</v>
      </c>
      <c r="B42" s="6">
        <f>'TRB Record'!C41</f>
        <v>0</v>
      </c>
      <c r="D42" s="53"/>
      <c r="E42" s="20"/>
      <c r="F42" s="7"/>
      <c r="G42" s="7"/>
      <c r="H42" s="11">
        <f t="shared" si="0"/>
        <v>0</v>
      </c>
      <c r="I42" s="35">
        <f t="shared" si="1"/>
      </c>
      <c r="J42" s="16">
        <f>IF(D41="",SUM(I41:I42)/2,AVERAGE(D41,D42))</f>
        <v>0</v>
      </c>
    </row>
    <row r="43" spans="1:10" ht="12">
      <c r="A43" s="1">
        <f>'TRB Record'!A42</f>
        <v>21</v>
      </c>
      <c r="B43" s="6">
        <f>'TRB Record'!C42</f>
        <v>0</v>
      </c>
      <c r="D43" s="53"/>
      <c r="E43" s="20"/>
      <c r="F43" s="7"/>
      <c r="G43" s="7"/>
      <c r="H43" s="11">
        <f t="shared" si="0"/>
        <v>0</v>
      </c>
      <c r="I43" s="35">
        <f t="shared" si="1"/>
      </c>
      <c r="J43" s="16"/>
    </row>
    <row r="44" spans="1:10" ht="12">
      <c r="A44" s="1" t="str">
        <f>'TRB Record'!A43</f>
        <v>replicate 21</v>
      </c>
      <c r="B44" s="6">
        <f>'TRB Record'!C43</f>
        <v>0</v>
      </c>
      <c r="D44" s="53"/>
      <c r="E44" s="20"/>
      <c r="F44" s="7"/>
      <c r="G44" s="7"/>
      <c r="H44" s="11">
        <f t="shared" si="0"/>
        <v>0</v>
      </c>
      <c r="I44" s="35">
        <f t="shared" si="1"/>
      </c>
      <c r="J44" s="16">
        <f>IF(D43="",SUM(I43:I44)/2,AVERAGE(D43,D44))</f>
        <v>0</v>
      </c>
    </row>
    <row r="45" spans="1:10" ht="12">
      <c r="A45" s="1">
        <f>'TRB Record'!A44</f>
        <v>22</v>
      </c>
      <c r="B45" s="6">
        <f>'TRB Record'!C44</f>
        <v>0</v>
      </c>
      <c r="D45" s="53"/>
      <c r="E45" s="20"/>
      <c r="F45" s="7"/>
      <c r="G45" s="7"/>
      <c r="H45" s="11">
        <f t="shared" si="0"/>
        <v>0</v>
      </c>
      <c r="I45" s="35">
        <f t="shared" si="1"/>
      </c>
      <c r="J45" s="16"/>
    </row>
    <row r="46" spans="1:10" ht="12">
      <c r="A46" s="1" t="str">
        <f>'TRB Record'!A45</f>
        <v>replicate 22</v>
      </c>
      <c r="B46" s="6">
        <f>'TRB Record'!C45</f>
        <v>0</v>
      </c>
      <c r="D46" s="53"/>
      <c r="E46" s="20"/>
      <c r="F46" s="7"/>
      <c r="G46" s="7"/>
      <c r="H46" s="11">
        <f t="shared" si="0"/>
        <v>0</v>
      </c>
      <c r="I46" s="35">
        <f t="shared" si="1"/>
      </c>
      <c r="J46" s="16">
        <f>IF(D45="",SUM(I45:I46)/2,AVERAGE(D45,D46))</f>
        <v>0</v>
      </c>
    </row>
    <row r="47" spans="1:10" ht="12">
      <c r="A47" s="1">
        <f>'TRB Record'!A46</f>
        <v>23</v>
      </c>
      <c r="B47" s="6">
        <f>'TRB Record'!C46</f>
        <v>0</v>
      </c>
      <c r="D47" s="53"/>
      <c r="E47" s="20"/>
      <c r="F47" s="7"/>
      <c r="G47" s="7"/>
      <c r="H47" s="11">
        <f t="shared" si="0"/>
        <v>0</v>
      </c>
      <c r="I47" s="35">
        <f t="shared" si="1"/>
      </c>
      <c r="J47" s="16"/>
    </row>
    <row r="48" spans="1:10" ht="12">
      <c r="A48" s="1" t="str">
        <f>'TRB Record'!A47</f>
        <v>replicate 23</v>
      </c>
      <c r="B48" s="6">
        <f>'TRB Record'!C47</f>
        <v>0</v>
      </c>
      <c r="D48" s="53"/>
      <c r="E48" s="20"/>
      <c r="F48" s="7"/>
      <c r="G48" s="7"/>
      <c r="H48" s="11">
        <f t="shared" si="0"/>
        <v>0</v>
      </c>
      <c r="I48" s="35">
        <f t="shared" si="1"/>
      </c>
      <c r="J48" s="16">
        <f>IF(D47="",SUM(I47:I48)/2,AVERAGE(D47,D48))</f>
        <v>0</v>
      </c>
    </row>
    <row r="49" spans="1:10" ht="12">
      <c r="A49" s="1">
        <f>'TRB Record'!A48</f>
        <v>24</v>
      </c>
      <c r="B49" s="6">
        <f>'TRB Record'!C48</f>
        <v>0</v>
      </c>
      <c r="D49" s="53"/>
      <c r="E49" s="20"/>
      <c r="F49" s="7"/>
      <c r="G49" s="7"/>
      <c r="H49" s="11">
        <f t="shared" si="0"/>
        <v>0</v>
      </c>
      <c r="I49" s="35">
        <f t="shared" si="1"/>
      </c>
      <c r="J49" s="16"/>
    </row>
    <row r="50" spans="1:10" ht="12">
      <c r="A50" s="1" t="str">
        <f>'TRB Record'!A49</f>
        <v>replicate 24</v>
      </c>
      <c r="B50" s="6">
        <f>'TRB Record'!C49</f>
        <v>0</v>
      </c>
      <c r="D50" s="53"/>
      <c r="E50" s="20"/>
      <c r="F50" s="7"/>
      <c r="G50" s="7"/>
      <c r="H50" s="11">
        <f t="shared" si="0"/>
        <v>0</v>
      </c>
      <c r="I50" s="35">
        <f t="shared" si="1"/>
      </c>
      <c r="J50" s="16">
        <f>IF(D49="",SUM(I49:I50)/2,AVERAGE(D49,D50))</f>
        <v>0</v>
      </c>
    </row>
    <row r="51" spans="1:10" ht="12">
      <c r="A51" s="1">
        <f>'TRB Record'!A50</f>
        <v>25</v>
      </c>
      <c r="B51" s="6">
        <f>'TRB Record'!C50</f>
        <v>0</v>
      </c>
      <c r="D51" s="53"/>
      <c r="E51" s="20"/>
      <c r="F51" s="7"/>
      <c r="G51" s="7"/>
      <c r="H51" s="11">
        <f t="shared" si="0"/>
        <v>0</v>
      </c>
      <c r="I51" s="35">
        <f t="shared" si="1"/>
      </c>
      <c r="J51" s="16"/>
    </row>
    <row r="52" spans="1:10" ht="12">
      <c r="A52" s="1" t="str">
        <f>'TRB Record'!A51</f>
        <v>replicate 25</v>
      </c>
      <c r="B52" s="6">
        <f>'TRB Record'!C51</f>
        <v>0</v>
      </c>
      <c r="D52" s="53"/>
      <c r="E52" s="20"/>
      <c r="F52" s="7"/>
      <c r="G52" s="7"/>
      <c r="H52" s="11">
        <f t="shared" si="0"/>
        <v>0</v>
      </c>
      <c r="I52" s="35">
        <f t="shared" si="1"/>
      </c>
      <c r="J52" s="16">
        <f>IF(D51="",SUM(I51:I52)/2,AVERAGE(D51,D52))</f>
        <v>0</v>
      </c>
    </row>
    <row r="53" spans="1:10" ht="12">
      <c r="A53" s="1">
        <f>'TRB Record'!A52</f>
        <v>26</v>
      </c>
      <c r="B53" s="6">
        <f>'TRB Record'!C52</f>
        <v>0</v>
      </c>
      <c r="D53" s="53"/>
      <c r="E53" s="20"/>
      <c r="F53" s="7"/>
      <c r="G53" s="7"/>
      <c r="H53" s="11">
        <f t="shared" si="0"/>
        <v>0</v>
      </c>
      <c r="I53" s="35">
        <f t="shared" si="1"/>
      </c>
      <c r="J53" s="16"/>
    </row>
    <row r="54" spans="1:10" ht="12">
      <c r="A54" s="1" t="str">
        <f>'TRB Record'!A53</f>
        <v>replicate 26</v>
      </c>
      <c r="B54" s="6">
        <f>'TRB Record'!C53</f>
        <v>0</v>
      </c>
      <c r="D54" s="53"/>
      <c r="E54" s="20"/>
      <c r="F54" s="7"/>
      <c r="G54" s="7"/>
      <c r="H54" s="11">
        <f t="shared" si="0"/>
        <v>0</v>
      </c>
      <c r="I54" s="35">
        <f t="shared" si="1"/>
      </c>
      <c r="J54" s="16">
        <f>IF(D53="",SUM(I53:I54)/2,AVERAGE(D53,D54))</f>
        <v>0</v>
      </c>
    </row>
    <row r="55" spans="1:10" ht="12">
      <c r="A55" s="1">
        <f>'TRB Record'!A54</f>
        <v>27</v>
      </c>
      <c r="B55" s="6">
        <f>'TRB Record'!C54</f>
        <v>0</v>
      </c>
      <c r="D55" s="53"/>
      <c r="E55" s="20"/>
      <c r="F55" s="7"/>
      <c r="G55" s="7"/>
      <c r="H55" s="11">
        <f t="shared" si="0"/>
        <v>0</v>
      </c>
      <c r="I55" s="35">
        <f t="shared" si="1"/>
      </c>
      <c r="J55" s="16"/>
    </row>
    <row r="56" spans="1:10" ht="12">
      <c r="A56" s="1" t="str">
        <f>'TRB Record'!A55</f>
        <v>replicate 27</v>
      </c>
      <c r="B56" s="6">
        <f>'TRB Record'!C55</f>
        <v>0</v>
      </c>
      <c r="D56" s="53"/>
      <c r="E56" s="20"/>
      <c r="F56" s="7"/>
      <c r="G56" s="7"/>
      <c r="H56" s="11">
        <f t="shared" si="0"/>
        <v>0</v>
      </c>
      <c r="I56" s="35">
        <f t="shared" si="1"/>
      </c>
      <c r="J56" s="16">
        <f>IF(D55="",SUM(I55:I56)/2,AVERAGE(D55,D56))</f>
        <v>0</v>
      </c>
    </row>
    <row r="57" spans="1:10" ht="12">
      <c r="A57" s="1">
        <f>'TRB Record'!A56</f>
        <v>28</v>
      </c>
      <c r="B57" s="6">
        <f>'TRB Record'!C56</f>
        <v>0</v>
      </c>
      <c r="D57" s="53"/>
      <c r="E57" s="20"/>
      <c r="F57" s="7"/>
      <c r="G57" s="7"/>
      <c r="H57" s="11">
        <f t="shared" si="0"/>
        <v>0</v>
      </c>
      <c r="I57" s="35">
        <f t="shared" si="1"/>
      </c>
      <c r="J57" s="16"/>
    </row>
    <row r="58" spans="1:10" ht="12">
      <c r="A58" s="1" t="str">
        <f>'TRB Record'!A57</f>
        <v>replicate 28</v>
      </c>
      <c r="B58" s="6">
        <f>'TRB Record'!C57</f>
        <v>0</v>
      </c>
      <c r="D58" s="53"/>
      <c r="E58" s="20"/>
      <c r="F58" s="7"/>
      <c r="G58" s="7"/>
      <c r="H58" s="11">
        <f t="shared" si="0"/>
        <v>0</v>
      </c>
      <c r="I58" s="35">
        <f t="shared" si="1"/>
      </c>
      <c r="J58" s="16">
        <f>IF(D57="",SUM(I57:I58)/2,AVERAGE(D57,D58))</f>
        <v>0</v>
      </c>
    </row>
    <row r="59" spans="1:10" ht="12">
      <c r="A59" s="1">
        <f>'TRB Record'!A58</f>
        <v>29</v>
      </c>
      <c r="B59" s="6">
        <f>'TRB Record'!C58</f>
        <v>0</v>
      </c>
      <c r="D59" s="53"/>
      <c r="E59" s="20"/>
      <c r="F59" s="7"/>
      <c r="G59" s="7"/>
      <c r="H59" s="11">
        <f t="shared" si="0"/>
        <v>0</v>
      </c>
      <c r="I59" s="35">
        <f t="shared" si="1"/>
      </c>
      <c r="J59" s="16"/>
    </row>
    <row r="60" spans="1:10" ht="12">
      <c r="A60" s="1" t="str">
        <f>'TRB Record'!A59</f>
        <v>replicate 29</v>
      </c>
      <c r="B60" s="6">
        <f>'TRB Record'!C59</f>
        <v>0</v>
      </c>
      <c r="D60" s="53"/>
      <c r="E60" s="20"/>
      <c r="F60" s="7"/>
      <c r="G60" s="7"/>
      <c r="H60" s="11">
        <f t="shared" si="0"/>
        <v>0</v>
      </c>
      <c r="I60" s="35">
        <f t="shared" si="1"/>
      </c>
      <c r="J60" s="16">
        <f>IF(D59="",SUM(I59:I60)/2,AVERAGE(D59,D60))</f>
        <v>0</v>
      </c>
    </row>
    <row r="61" spans="1:10" ht="12">
      <c r="A61" s="1">
        <f>'TRB Record'!A60</f>
        <v>30</v>
      </c>
      <c r="B61" s="6">
        <f>'TRB Record'!C60</f>
        <v>0</v>
      </c>
      <c r="D61" s="53"/>
      <c r="E61" s="20"/>
      <c r="F61" s="7"/>
      <c r="G61" s="7"/>
      <c r="H61" s="11">
        <f t="shared" si="0"/>
        <v>0</v>
      </c>
      <c r="I61" s="35">
        <f t="shared" si="1"/>
      </c>
      <c r="J61" s="16"/>
    </row>
    <row r="62" spans="1:10" ht="12">
      <c r="A62" s="1" t="str">
        <f>'TRB Record'!A61</f>
        <v>replicate 30</v>
      </c>
      <c r="B62" s="6">
        <f>'TRB Record'!C61</f>
        <v>0</v>
      </c>
      <c r="D62" s="53"/>
      <c r="E62" s="20"/>
      <c r="F62" s="7"/>
      <c r="G62" s="7"/>
      <c r="H62" s="11">
        <f t="shared" si="0"/>
        <v>0</v>
      </c>
      <c r="I62" s="35">
        <f t="shared" si="1"/>
      </c>
      <c r="J62" s="16">
        <f>IF(D61="",SUM(I61:I62)/2,AVERAGE(D61,D62))</f>
        <v>0</v>
      </c>
    </row>
  </sheetData>
  <sheetProtection sheet="1" objects="1" scenarios="1"/>
  <mergeCells count="1">
    <mergeCell ref="E1:I1"/>
  </mergeCells>
  <printOptions gridLines="1"/>
  <pageMargins left="0.75" right="0.75" top="1" bottom="1" header="0.5" footer="0.5"/>
  <pageSetup fitToHeight="5" fitToWidth="1" orientation="landscape" scale="86" r:id="rId1"/>
  <headerFooter alignWithMargins="0">
    <oddHeader>&amp;C&amp;A</oddHeader>
    <oddFooter>&amp;CPage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61"/>
  <sheetViews>
    <sheetView zoomScalePageLayoutView="0" workbookViewId="0" topLeftCell="A1">
      <pane xSplit="2" ySplit="1" topLeftCell="C2" activePane="bottomRight" state="frozen"/>
      <selection pane="topLeft" activeCell="K2" sqref="K2"/>
      <selection pane="topRight" activeCell="K2" sqref="K2"/>
      <selection pane="bottomLeft" activeCell="K2" sqref="K2"/>
      <selection pane="bottomRight" activeCell="F3" sqref="F3"/>
    </sheetView>
  </sheetViews>
  <sheetFormatPr defaultColWidth="10.8515625" defaultRowHeight="12.75"/>
  <cols>
    <col min="1" max="1" width="10.8515625" style="5" customWidth="1"/>
    <col min="2" max="2" width="13.00390625" style="2" bestFit="1" customWidth="1"/>
    <col min="3" max="3" width="16.421875" style="6" customWidth="1"/>
    <col min="4" max="5" width="10.7109375" style="2" customWidth="1"/>
    <col min="6" max="6" width="6.8515625" style="6" customWidth="1"/>
    <col min="7" max="7" width="10.00390625" style="6" customWidth="1"/>
    <col min="8" max="8" width="11.140625" style="2" customWidth="1"/>
    <col min="9" max="11" width="6.8515625" style="5" customWidth="1"/>
    <col min="12" max="16384" width="10.8515625" style="5" customWidth="1"/>
  </cols>
  <sheetData>
    <row r="1" spans="1:11" s="24" customFormat="1" ht="87.75">
      <c r="A1" s="24" t="s">
        <v>0</v>
      </c>
      <c r="B1" s="47" t="s">
        <v>3</v>
      </c>
      <c r="C1" s="23" t="s">
        <v>39</v>
      </c>
      <c r="D1" s="47" t="s">
        <v>43</v>
      </c>
      <c r="E1" s="47" t="s">
        <v>44</v>
      </c>
      <c r="F1" s="23" t="s">
        <v>41</v>
      </c>
      <c r="G1" s="23" t="s">
        <v>45</v>
      </c>
      <c r="H1" s="47" t="s">
        <v>46</v>
      </c>
      <c r="I1" s="24" t="s">
        <v>47</v>
      </c>
      <c r="J1" s="24" t="s">
        <v>48</v>
      </c>
      <c r="K1" s="24" t="s">
        <v>49</v>
      </c>
    </row>
    <row r="2" spans="1:11" ht="12">
      <c r="A2" s="5">
        <f>'TRB Record'!A2</f>
        <v>1</v>
      </c>
      <c r="C2" s="6">
        <f>'TRB Record'!C2</f>
        <v>0</v>
      </c>
      <c r="D2" s="12"/>
      <c r="E2" s="12"/>
      <c r="F2" s="6">
        <f>'% solids'!J4</f>
        <v>0</v>
      </c>
      <c r="G2" s="8">
        <f aca="true" t="shared" si="0" ref="G2:G33">(F2/100)*E2</f>
        <v>0</v>
      </c>
      <c r="H2" s="12"/>
      <c r="I2" s="5">
        <f aca="true" t="shared" si="1" ref="I2:I33">H2-D2</f>
        <v>0</v>
      </c>
      <c r="J2" s="9">
        <f>IF(G2=0,0,I2/G2*100)</f>
        <v>0</v>
      </c>
      <c r="K2" s="9"/>
    </row>
    <row r="3" spans="1:11" ht="12">
      <c r="A3" s="5" t="str">
        <f>'TRB Record'!A3</f>
        <v>replicate 1</v>
      </c>
      <c r="C3" s="6">
        <f>'TRB Record'!C3</f>
        <v>0</v>
      </c>
      <c r="D3" s="12"/>
      <c r="E3" s="12"/>
      <c r="F3" s="6">
        <f>'% solids'!J4</f>
        <v>0</v>
      </c>
      <c r="G3" s="8">
        <f t="shared" si="0"/>
        <v>0</v>
      </c>
      <c r="H3" s="12"/>
      <c r="I3" s="5">
        <f t="shared" si="1"/>
        <v>0</v>
      </c>
      <c r="J3" s="9">
        <f aca="true" t="shared" si="2" ref="J3:J61">IF(G3=0,0,I3/G3*100)</f>
        <v>0</v>
      </c>
      <c r="K3" s="9">
        <f>AVERAGE(J2:J3)</f>
        <v>0</v>
      </c>
    </row>
    <row r="4" spans="1:11" ht="12">
      <c r="A4" s="5">
        <f>'TRB Record'!A4</f>
        <v>2</v>
      </c>
      <c r="C4" s="6">
        <f>'TRB Record'!C4</f>
        <v>0</v>
      </c>
      <c r="D4" s="12"/>
      <c r="E4" s="12"/>
      <c r="F4" s="6">
        <f>'% solids'!J6</f>
        <v>0</v>
      </c>
      <c r="G4" s="8">
        <f t="shared" si="0"/>
        <v>0</v>
      </c>
      <c r="H4" s="12"/>
      <c r="I4" s="5">
        <f t="shared" si="1"/>
        <v>0</v>
      </c>
      <c r="J4" s="9">
        <f t="shared" si="2"/>
        <v>0</v>
      </c>
      <c r="K4" s="9"/>
    </row>
    <row r="5" spans="1:11" ht="12">
      <c r="A5" s="5" t="str">
        <f>'TRB Record'!A5</f>
        <v>replicate 2</v>
      </c>
      <c r="C5" s="6">
        <f>'TRB Record'!C5</f>
        <v>0</v>
      </c>
      <c r="D5" s="12"/>
      <c r="E5" s="12"/>
      <c r="F5" s="6">
        <f>'% solids'!J6</f>
        <v>0</v>
      </c>
      <c r="G5" s="8">
        <f t="shared" si="0"/>
        <v>0</v>
      </c>
      <c r="H5" s="12"/>
      <c r="I5" s="5">
        <f t="shared" si="1"/>
        <v>0</v>
      </c>
      <c r="J5" s="9">
        <f t="shared" si="2"/>
        <v>0</v>
      </c>
      <c r="K5" s="9">
        <f>AVERAGE(J4:J5)</f>
        <v>0</v>
      </c>
    </row>
    <row r="6" spans="1:11" ht="12">
      <c r="A6" s="5">
        <f>'TRB Record'!A6</f>
        <v>3</v>
      </c>
      <c r="C6" s="6">
        <f>'TRB Record'!C6</f>
        <v>0</v>
      </c>
      <c r="D6" s="12"/>
      <c r="E6" s="12"/>
      <c r="F6" s="6">
        <f>'% solids'!J8</f>
        <v>0</v>
      </c>
      <c r="G6" s="8">
        <f t="shared" si="0"/>
        <v>0</v>
      </c>
      <c r="H6" s="12"/>
      <c r="I6" s="5">
        <f t="shared" si="1"/>
        <v>0</v>
      </c>
      <c r="J6" s="9">
        <f t="shared" si="2"/>
        <v>0</v>
      </c>
      <c r="K6" s="9"/>
    </row>
    <row r="7" spans="1:11" ht="12">
      <c r="A7" s="5" t="str">
        <f>'TRB Record'!A7</f>
        <v>replicate 3</v>
      </c>
      <c r="C7" s="6">
        <f>'TRB Record'!C7</f>
        <v>0</v>
      </c>
      <c r="D7" s="12"/>
      <c r="E7" s="12"/>
      <c r="F7" s="6">
        <f>'% solids'!J8</f>
        <v>0</v>
      </c>
      <c r="G7" s="8">
        <f t="shared" si="0"/>
        <v>0</v>
      </c>
      <c r="H7" s="12"/>
      <c r="I7" s="5">
        <f t="shared" si="1"/>
        <v>0</v>
      </c>
      <c r="J7" s="9">
        <f t="shared" si="2"/>
        <v>0</v>
      </c>
      <c r="K7" s="9">
        <f>AVERAGE(J6:J7)</f>
        <v>0</v>
      </c>
    </row>
    <row r="8" spans="1:11" ht="12">
      <c r="A8" s="5">
        <f>'TRB Record'!A8</f>
        <v>4</v>
      </c>
      <c r="C8" s="6">
        <f>'TRB Record'!C8</f>
        <v>0</v>
      </c>
      <c r="D8" s="12"/>
      <c r="E8" s="12"/>
      <c r="F8" s="6">
        <f>'% solids'!J10</f>
        <v>0</v>
      </c>
      <c r="G8" s="8">
        <f t="shared" si="0"/>
        <v>0</v>
      </c>
      <c r="H8" s="12"/>
      <c r="I8" s="5">
        <f t="shared" si="1"/>
        <v>0</v>
      </c>
      <c r="J8" s="9">
        <f t="shared" si="2"/>
        <v>0</v>
      </c>
      <c r="K8" s="9"/>
    </row>
    <row r="9" spans="1:11" ht="12">
      <c r="A9" s="5" t="str">
        <f>'TRB Record'!A9</f>
        <v>replicate 4</v>
      </c>
      <c r="C9" s="6">
        <f>'TRB Record'!C9</f>
        <v>0</v>
      </c>
      <c r="D9" s="12"/>
      <c r="E9" s="12"/>
      <c r="F9" s="6">
        <f>'% solids'!J10</f>
        <v>0</v>
      </c>
      <c r="G9" s="8">
        <f t="shared" si="0"/>
        <v>0</v>
      </c>
      <c r="H9" s="12"/>
      <c r="I9" s="5">
        <f t="shared" si="1"/>
        <v>0</v>
      </c>
      <c r="J9" s="9">
        <f t="shared" si="2"/>
        <v>0</v>
      </c>
      <c r="K9" s="9">
        <f>AVERAGE(J8:J9)</f>
        <v>0</v>
      </c>
    </row>
    <row r="10" spans="1:11" ht="12">
      <c r="A10" s="5">
        <f>'TRB Record'!A10</f>
        <v>5</v>
      </c>
      <c r="C10" s="6">
        <f>'TRB Record'!C10</f>
        <v>0</v>
      </c>
      <c r="D10" s="12"/>
      <c r="E10" s="12"/>
      <c r="F10" s="6">
        <f>'% solids'!J12</f>
        <v>0</v>
      </c>
      <c r="G10" s="8">
        <f t="shared" si="0"/>
        <v>0</v>
      </c>
      <c r="H10" s="12"/>
      <c r="I10" s="5">
        <f t="shared" si="1"/>
        <v>0</v>
      </c>
      <c r="J10" s="9">
        <f t="shared" si="2"/>
        <v>0</v>
      </c>
      <c r="K10" s="9"/>
    </row>
    <row r="11" spans="1:11" ht="12">
      <c r="A11" s="5" t="str">
        <f>'TRB Record'!A11</f>
        <v>replicate 5</v>
      </c>
      <c r="C11" s="6">
        <f>'TRB Record'!C11</f>
        <v>0</v>
      </c>
      <c r="D11" s="12"/>
      <c r="E11" s="12"/>
      <c r="F11" s="6">
        <f>'% solids'!J12</f>
        <v>0</v>
      </c>
      <c r="G11" s="8">
        <f t="shared" si="0"/>
        <v>0</v>
      </c>
      <c r="H11" s="12"/>
      <c r="I11" s="5">
        <f t="shared" si="1"/>
        <v>0</v>
      </c>
      <c r="J11" s="9">
        <f t="shared" si="2"/>
        <v>0</v>
      </c>
      <c r="K11" s="9">
        <f>AVERAGE(J10:J11)</f>
        <v>0</v>
      </c>
    </row>
    <row r="12" spans="1:11" ht="12">
      <c r="A12" s="5">
        <f>'TRB Record'!A12</f>
        <v>6</v>
      </c>
      <c r="C12" s="6">
        <f>'TRB Record'!C12</f>
        <v>0</v>
      </c>
      <c r="D12" s="12"/>
      <c r="E12" s="12"/>
      <c r="F12" s="6">
        <f>'% solids'!J14</f>
        <v>0</v>
      </c>
      <c r="G12" s="8">
        <f t="shared" si="0"/>
        <v>0</v>
      </c>
      <c r="H12" s="12"/>
      <c r="I12" s="5">
        <f t="shared" si="1"/>
        <v>0</v>
      </c>
      <c r="J12" s="9">
        <f t="shared" si="2"/>
        <v>0</v>
      </c>
      <c r="K12" s="9"/>
    </row>
    <row r="13" spans="1:11" ht="12">
      <c r="A13" s="5" t="str">
        <f>'TRB Record'!A13</f>
        <v>replicate 6</v>
      </c>
      <c r="C13" s="6">
        <f>'TRB Record'!C13</f>
        <v>0</v>
      </c>
      <c r="D13" s="12"/>
      <c r="E13" s="12"/>
      <c r="F13" s="6">
        <f>'% solids'!J14</f>
        <v>0</v>
      </c>
      <c r="G13" s="8">
        <f t="shared" si="0"/>
        <v>0</v>
      </c>
      <c r="H13" s="12"/>
      <c r="I13" s="5">
        <f t="shared" si="1"/>
        <v>0</v>
      </c>
      <c r="J13" s="9">
        <f t="shared" si="2"/>
        <v>0</v>
      </c>
      <c r="K13" s="9">
        <f>AVERAGE(J12:J13)</f>
        <v>0</v>
      </c>
    </row>
    <row r="14" spans="1:11" ht="12">
      <c r="A14" s="5">
        <f>'TRB Record'!A14</f>
        <v>7</v>
      </c>
      <c r="C14" s="6">
        <f>'TRB Record'!C14</f>
        <v>0</v>
      </c>
      <c r="D14" s="12"/>
      <c r="E14" s="12"/>
      <c r="F14" s="6">
        <f>'% solids'!J16</f>
        <v>0</v>
      </c>
      <c r="G14" s="8">
        <f t="shared" si="0"/>
        <v>0</v>
      </c>
      <c r="H14" s="12"/>
      <c r="I14" s="5">
        <f t="shared" si="1"/>
        <v>0</v>
      </c>
      <c r="J14" s="9">
        <f t="shared" si="2"/>
        <v>0</v>
      </c>
      <c r="K14" s="9"/>
    </row>
    <row r="15" spans="1:11" ht="12">
      <c r="A15" s="5" t="str">
        <f>'TRB Record'!A15</f>
        <v>replicate 7</v>
      </c>
      <c r="C15" s="6">
        <f>'TRB Record'!C15</f>
        <v>0</v>
      </c>
      <c r="D15" s="12"/>
      <c r="E15" s="12"/>
      <c r="F15" s="6">
        <f>'% solids'!J16</f>
        <v>0</v>
      </c>
      <c r="G15" s="8">
        <f t="shared" si="0"/>
        <v>0</v>
      </c>
      <c r="H15" s="12"/>
      <c r="I15" s="5">
        <f t="shared" si="1"/>
        <v>0</v>
      </c>
      <c r="J15" s="9">
        <f t="shared" si="2"/>
        <v>0</v>
      </c>
      <c r="K15" s="9">
        <f>AVERAGE(J14:J15)</f>
        <v>0</v>
      </c>
    </row>
    <row r="16" spans="1:11" ht="12">
      <c r="A16" s="5">
        <f>'TRB Record'!A16</f>
        <v>8</v>
      </c>
      <c r="C16" s="6">
        <f>'TRB Record'!C16</f>
        <v>0</v>
      </c>
      <c r="D16" s="12"/>
      <c r="E16" s="12"/>
      <c r="F16" s="6">
        <f>'% solids'!J18</f>
        <v>0</v>
      </c>
      <c r="G16" s="8">
        <f t="shared" si="0"/>
        <v>0</v>
      </c>
      <c r="H16" s="12"/>
      <c r="I16" s="5">
        <f t="shared" si="1"/>
        <v>0</v>
      </c>
      <c r="J16" s="9">
        <f t="shared" si="2"/>
        <v>0</v>
      </c>
      <c r="K16" s="9"/>
    </row>
    <row r="17" spans="1:11" ht="12">
      <c r="A17" s="5" t="str">
        <f>'TRB Record'!A17</f>
        <v>replicate 8</v>
      </c>
      <c r="C17" s="6">
        <f>'TRB Record'!C17</f>
        <v>0</v>
      </c>
      <c r="D17" s="12"/>
      <c r="E17" s="12"/>
      <c r="F17" s="6">
        <f>'% solids'!J18</f>
        <v>0</v>
      </c>
      <c r="G17" s="8">
        <f t="shared" si="0"/>
        <v>0</v>
      </c>
      <c r="H17" s="12"/>
      <c r="I17" s="5">
        <f t="shared" si="1"/>
        <v>0</v>
      </c>
      <c r="J17" s="9">
        <f t="shared" si="2"/>
        <v>0</v>
      </c>
      <c r="K17" s="9">
        <f>AVERAGE(J16:J17)</f>
        <v>0</v>
      </c>
    </row>
    <row r="18" spans="1:11" ht="12">
      <c r="A18" s="5">
        <f>'TRB Record'!A18</f>
        <v>9</v>
      </c>
      <c r="C18" s="6">
        <f>'TRB Record'!C18</f>
        <v>0</v>
      </c>
      <c r="D18" s="12"/>
      <c r="E18" s="12"/>
      <c r="F18" s="6">
        <f>'% solids'!J20</f>
        <v>0</v>
      </c>
      <c r="G18" s="8">
        <f t="shared" si="0"/>
        <v>0</v>
      </c>
      <c r="H18" s="12"/>
      <c r="I18" s="5">
        <f t="shared" si="1"/>
        <v>0</v>
      </c>
      <c r="J18" s="9">
        <f t="shared" si="2"/>
        <v>0</v>
      </c>
      <c r="K18" s="9"/>
    </row>
    <row r="19" spans="1:11" ht="12">
      <c r="A19" s="5" t="str">
        <f>'TRB Record'!A19</f>
        <v>replicate 9</v>
      </c>
      <c r="C19" s="6">
        <f>'TRB Record'!C19</f>
        <v>0</v>
      </c>
      <c r="D19" s="12"/>
      <c r="E19" s="12"/>
      <c r="F19" s="6">
        <f>'% solids'!J20</f>
        <v>0</v>
      </c>
      <c r="G19" s="8">
        <f t="shared" si="0"/>
        <v>0</v>
      </c>
      <c r="H19" s="12"/>
      <c r="I19" s="5">
        <f t="shared" si="1"/>
        <v>0</v>
      </c>
      <c r="J19" s="9">
        <f t="shared" si="2"/>
        <v>0</v>
      </c>
      <c r="K19" s="9">
        <f>AVERAGE(J18:J19)</f>
        <v>0</v>
      </c>
    </row>
    <row r="20" spans="1:11" ht="12">
      <c r="A20" s="5">
        <f>'TRB Record'!A20</f>
        <v>10</v>
      </c>
      <c r="C20" s="6">
        <f>'TRB Record'!C20</f>
        <v>0</v>
      </c>
      <c r="D20" s="12"/>
      <c r="E20" s="12"/>
      <c r="F20" s="6">
        <f>'% solids'!J22</f>
        <v>0</v>
      </c>
      <c r="G20" s="8">
        <f t="shared" si="0"/>
        <v>0</v>
      </c>
      <c r="H20" s="12"/>
      <c r="I20" s="5">
        <f t="shared" si="1"/>
        <v>0</v>
      </c>
      <c r="J20" s="9">
        <f t="shared" si="2"/>
        <v>0</v>
      </c>
      <c r="K20" s="9"/>
    </row>
    <row r="21" spans="1:11" ht="12">
      <c r="A21" s="5" t="str">
        <f>'TRB Record'!A21</f>
        <v>replicate 10</v>
      </c>
      <c r="C21" s="6">
        <f>'TRB Record'!C21</f>
        <v>0</v>
      </c>
      <c r="D21" s="12"/>
      <c r="E21" s="12"/>
      <c r="F21" s="6">
        <f>'% solids'!J22</f>
        <v>0</v>
      </c>
      <c r="G21" s="8">
        <f t="shared" si="0"/>
        <v>0</v>
      </c>
      <c r="H21" s="12"/>
      <c r="I21" s="5">
        <f t="shared" si="1"/>
        <v>0</v>
      </c>
      <c r="J21" s="9">
        <f t="shared" si="2"/>
        <v>0</v>
      </c>
      <c r="K21" s="9">
        <f>AVERAGE(J20:J21)</f>
        <v>0</v>
      </c>
    </row>
    <row r="22" spans="1:11" ht="12">
      <c r="A22" s="5">
        <f>'TRB Record'!A22</f>
        <v>11</v>
      </c>
      <c r="C22" s="6">
        <f>'TRB Record'!C22</f>
        <v>0</v>
      </c>
      <c r="D22" s="12"/>
      <c r="E22" s="12"/>
      <c r="F22" s="6">
        <f>'% solids'!J24</f>
        <v>0</v>
      </c>
      <c r="G22" s="8">
        <f t="shared" si="0"/>
        <v>0</v>
      </c>
      <c r="H22" s="12"/>
      <c r="I22" s="5">
        <f t="shared" si="1"/>
        <v>0</v>
      </c>
      <c r="J22" s="9">
        <f t="shared" si="2"/>
        <v>0</v>
      </c>
      <c r="K22" s="9"/>
    </row>
    <row r="23" spans="1:11" ht="12">
      <c r="A23" s="5" t="str">
        <f>'TRB Record'!A23</f>
        <v>replicate 11</v>
      </c>
      <c r="C23" s="6">
        <f>'TRB Record'!C23</f>
        <v>0</v>
      </c>
      <c r="D23" s="12"/>
      <c r="E23" s="12"/>
      <c r="F23" s="6">
        <f>'% solids'!J24</f>
        <v>0</v>
      </c>
      <c r="G23" s="8">
        <f t="shared" si="0"/>
        <v>0</v>
      </c>
      <c r="H23" s="12"/>
      <c r="I23" s="5">
        <f t="shared" si="1"/>
        <v>0</v>
      </c>
      <c r="J23" s="9">
        <f t="shared" si="2"/>
        <v>0</v>
      </c>
      <c r="K23" s="9">
        <f>AVERAGE(J22:J23)</f>
        <v>0</v>
      </c>
    </row>
    <row r="24" spans="1:11" ht="12">
      <c r="A24" s="5">
        <f>'TRB Record'!A24</f>
        <v>12</v>
      </c>
      <c r="C24" s="6">
        <f>'TRB Record'!C24</f>
        <v>0</v>
      </c>
      <c r="D24" s="12"/>
      <c r="E24" s="12"/>
      <c r="F24" s="6">
        <f>'% solids'!J26</f>
        <v>0</v>
      </c>
      <c r="G24" s="8">
        <f t="shared" si="0"/>
        <v>0</v>
      </c>
      <c r="H24" s="12"/>
      <c r="I24" s="5">
        <f t="shared" si="1"/>
        <v>0</v>
      </c>
      <c r="J24" s="9">
        <f t="shared" si="2"/>
        <v>0</v>
      </c>
      <c r="K24" s="9"/>
    </row>
    <row r="25" spans="1:11" ht="12">
      <c r="A25" s="5" t="str">
        <f>'TRB Record'!A25</f>
        <v>replicate 12</v>
      </c>
      <c r="C25" s="6">
        <f>'TRB Record'!C25</f>
        <v>0</v>
      </c>
      <c r="D25" s="12"/>
      <c r="E25" s="12"/>
      <c r="F25" s="6">
        <f>'% solids'!J26</f>
        <v>0</v>
      </c>
      <c r="G25" s="8">
        <f t="shared" si="0"/>
        <v>0</v>
      </c>
      <c r="H25" s="12"/>
      <c r="I25" s="5">
        <f t="shared" si="1"/>
        <v>0</v>
      </c>
      <c r="J25" s="9">
        <f t="shared" si="2"/>
        <v>0</v>
      </c>
      <c r="K25" s="9">
        <f>AVERAGE(J24:J25)</f>
        <v>0</v>
      </c>
    </row>
    <row r="26" spans="1:11" ht="12">
      <c r="A26" s="5">
        <f>'TRB Record'!A26</f>
        <v>13</v>
      </c>
      <c r="C26" s="6">
        <f>'TRB Record'!C26</f>
        <v>0</v>
      </c>
      <c r="D26" s="12"/>
      <c r="E26" s="12"/>
      <c r="F26" s="6">
        <f>'% solids'!J28</f>
        <v>0</v>
      </c>
      <c r="G26" s="8">
        <f t="shared" si="0"/>
        <v>0</v>
      </c>
      <c r="H26" s="12"/>
      <c r="I26" s="5">
        <f t="shared" si="1"/>
        <v>0</v>
      </c>
      <c r="J26" s="9">
        <f t="shared" si="2"/>
        <v>0</v>
      </c>
      <c r="K26" s="9"/>
    </row>
    <row r="27" spans="1:11" ht="12">
      <c r="A27" s="5" t="str">
        <f>'TRB Record'!A27</f>
        <v>replicate 13</v>
      </c>
      <c r="C27" s="6">
        <f>'TRB Record'!C27</f>
        <v>0</v>
      </c>
      <c r="D27" s="12"/>
      <c r="E27" s="12"/>
      <c r="F27" s="6">
        <f>'% solids'!J28</f>
        <v>0</v>
      </c>
      <c r="G27" s="8">
        <f t="shared" si="0"/>
        <v>0</v>
      </c>
      <c r="H27" s="12"/>
      <c r="I27" s="5">
        <f t="shared" si="1"/>
        <v>0</v>
      </c>
      <c r="J27" s="9">
        <f t="shared" si="2"/>
        <v>0</v>
      </c>
      <c r="K27" s="9">
        <f>AVERAGE(J26:J27)</f>
        <v>0</v>
      </c>
    </row>
    <row r="28" spans="1:11" ht="12">
      <c r="A28" s="5">
        <f>'TRB Record'!A28</f>
        <v>14</v>
      </c>
      <c r="C28" s="6">
        <f>'TRB Record'!C28</f>
        <v>0</v>
      </c>
      <c r="D28" s="12"/>
      <c r="E28" s="12"/>
      <c r="F28" s="6">
        <f>'% solids'!J30</f>
        <v>0</v>
      </c>
      <c r="G28" s="8">
        <f t="shared" si="0"/>
        <v>0</v>
      </c>
      <c r="H28" s="12"/>
      <c r="I28" s="5">
        <f t="shared" si="1"/>
        <v>0</v>
      </c>
      <c r="J28" s="9">
        <f t="shared" si="2"/>
        <v>0</v>
      </c>
      <c r="K28" s="9"/>
    </row>
    <row r="29" spans="1:11" ht="12">
      <c r="A29" s="5" t="str">
        <f>'TRB Record'!A29</f>
        <v>replicate 14</v>
      </c>
      <c r="C29" s="6">
        <f>'TRB Record'!C29</f>
        <v>0</v>
      </c>
      <c r="D29" s="12"/>
      <c r="E29" s="12"/>
      <c r="F29" s="6">
        <f>'% solids'!J30</f>
        <v>0</v>
      </c>
      <c r="G29" s="8">
        <f t="shared" si="0"/>
        <v>0</v>
      </c>
      <c r="H29" s="12"/>
      <c r="I29" s="5">
        <f t="shared" si="1"/>
        <v>0</v>
      </c>
      <c r="J29" s="9">
        <f t="shared" si="2"/>
        <v>0</v>
      </c>
      <c r="K29" s="9">
        <f>AVERAGE(J28:J29)</f>
        <v>0</v>
      </c>
    </row>
    <row r="30" spans="1:11" ht="12">
      <c r="A30" s="5">
        <f>'TRB Record'!A30</f>
        <v>15</v>
      </c>
      <c r="C30" s="6">
        <f>'TRB Record'!C30</f>
        <v>0</v>
      </c>
      <c r="D30" s="12"/>
      <c r="E30" s="12"/>
      <c r="F30" s="6">
        <f>'% solids'!J32</f>
        <v>0</v>
      </c>
      <c r="G30" s="8">
        <f t="shared" si="0"/>
        <v>0</v>
      </c>
      <c r="H30" s="12"/>
      <c r="I30" s="5">
        <f t="shared" si="1"/>
        <v>0</v>
      </c>
      <c r="J30" s="9">
        <f t="shared" si="2"/>
        <v>0</v>
      </c>
      <c r="K30" s="9"/>
    </row>
    <row r="31" spans="1:11" ht="12">
      <c r="A31" s="5" t="str">
        <f>'TRB Record'!A31</f>
        <v>replicate 15</v>
      </c>
      <c r="C31" s="6">
        <f>'TRB Record'!C31</f>
        <v>0</v>
      </c>
      <c r="D31" s="12"/>
      <c r="E31" s="12"/>
      <c r="F31" s="6">
        <f>'% solids'!J32</f>
        <v>0</v>
      </c>
      <c r="G31" s="8">
        <f t="shared" si="0"/>
        <v>0</v>
      </c>
      <c r="H31" s="12"/>
      <c r="I31" s="5">
        <f t="shared" si="1"/>
        <v>0</v>
      </c>
      <c r="J31" s="9">
        <f t="shared" si="2"/>
        <v>0</v>
      </c>
      <c r="K31" s="9">
        <f>AVERAGE(J30:J31)</f>
        <v>0</v>
      </c>
    </row>
    <row r="32" spans="1:11" ht="12">
      <c r="A32" s="5">
        <f>'TRB Record'!A32</f>
        <v>16</v>
      </c>
      <c r="C32" s="6">
        <f>'TRB Record'!C32</f>
        <v>0</v>
      </c>
      <c r="D32" s="12"/>
      <c r="E32" s="12"/>
      <c r="F32" s="6">
        <f>'% solids'!J34</f>
        <v>0</v>
      </c>
      <c r="G32" s="8">
        <f t="shared" si="0"/>
        <v>0</v>
      </c>
      <c r="H32" s="12"/>
      <c r="I32" s="5">
        <f t="shared" si="1"/>
        <v>0</v>
      </c>
      <c r="J32" s="9">
        <f t="shared" si="2"/>
        <v>0</v>
      </c>
      <c r="K32" s="9"/>
    </row>
    <row r="33" spans="1:11" ht="12">
      <c r="A33" s="5" t="str">
        <f>'TRB Record'!A33</f>
        <v>replicate 16</v>
      </c>
      <c r="C33" s="6">
        <f>'TRB Record'!C33</f>
        <v>0</v>
      </c>
      <c r="D33" s="12"/>
      <c r="E33" s="12"/>
      <c r="F33" s="6">
        <f>'% solids'!J34</f>
        <v>0</v>
      </c>
      <c r="G33" s="8">
        <f t="shared" si="0"/>
        <v>0</v>
      </c>
      <c r="H33" s="12"/>
      <c r="I33" s="5">
        <f t="shared" si="1"/>
        <v>0</v>
      </c>
      <c r="J33" s="9">
        <f t="shared" si="2"/>
        <v>0</v>
      </c>
      <c r="K33" s="9">
        <f>AVERAGE(J32:J33)</f>
        <v>0</v>
      </c>
    </row>
    <row r="34" spans="1:11" ht="12">
      <c r="A34" s="5">
        <f>'TRB Record'!A34</f>
        <v>17</v>
      </c>
      <c r="C34" s="6">
        <f>'TRB Record'!C34</f>
        <v>0</v>
      </c>
      <c r="D34" s="12"/>
      <c r="E34" s="12"/>
      <c r="F34" s="6">
        <f>'% solids'!J36</f>
        <v>0</v>
      </c>
      <c r="G34" s="8">
        <f aca="true" t="shared" si="3" ref="G34:G61">(F34/100)*E34</f>
        <v>0</v>
      </c>
      <c r="H34" s="12"/>
      <c r="I34" s="5">
        <f aca="true" t="shared" si="4" ref="I34:I61">H34-D34</f>
        <v>0</v>
      </c>
      <c r="J34" s="9">
        <f t="shared" si="2"/>
        <v>0</v>
      </c>
      <c r="K34" s="9"/>
    </row>
    <row r="35" spans="1:11" ht="12">
      <c r="A35" s="5" t="str">
        <f>'TRB Record'!A35</f>
        <v>replicate 17</v>
      </c>
      <c r="C35" s="6">
        <f>'TRB Record'!C35</f>
        <v>0</v>
      </c>
      <c r="D35" s="12"/>
      <c r="E35" s="12"/>
      <c r="F35" s="6">
        <f>'% solids'!J36</f>
        <v>0</v>
      </c>
      <c r="G35" s="8">
        <f t="shared" si="3"/>
        <v>0</v>
      </c>
      <c r="H35" s="12"/>
      <c r="I35" s="5">
        <f t="shared" si="4"/>
        <v>0</v>
      </c>
      <c r="J35" s="9">
        <f t="shared" si="2"/>
        <v>0</v>
      </c>
      <c r="K35" s="9">
        <f>AVERAGE(J34:J35)</f>
        <v>0</v>
      </c>
    </row>
    <row r="36" spans="1:11" ht="12">
      <c r="A36" s="5">
        <f>'TRB Record'!A36</f>
        <v>18</v>
      </c>
      <c r="C36" s="6">
        <f>'TRB Record'!C36</f>
        <v>0</v>
      </c>
      <c r="D36" s="12"/>
      <c r="E36" s="12"/>
      <c r="F36" s="6">
        <f>'% solids'!J38</f>
        <v>0</v>
      </c>
      <c r="G36" s="8">
        <f t="shared" si="3"/>
        <v>0</v>
      </c>
      <c r="H36" s="12"/>
      <c r="I36" s="5">
        <f t="shared" si="4"/>
        <v>0</v>
      </c>
      <c r="J36" s="9">
        <f t="shared" si="2"/>
        <v>0</v>
      </c>
      <c r="K36" s="9"/>
    </row>
    <row r="37" spans="1:11" ht="12">
      <c r="A37" s="5" t="str">
        <f>'TRB Record'!A37</f>
        <v>replicate 18</v>
      </c>
      <c r="C37" s="6">
        <f>'TRB Record'!C37</f>
        <v>0</v>
      </c>
      <c r="D37" s="12"/>
      <c r="E37" s="12"/>
      <c r="F37" s="6">
        <f>'% solids'!J38</f>
        <v>0</v>
      </c>
      <c r="G37" s="8">
        <f t="shared" si="3"/>
        <v>0</v>
      </c>
      <c r="H37" s="12"/>
      <c r="I37" s="5">
        <f t="shared" si="4"/>
        <v>0</v>
      </c>
      <c r="J37" s="9">
        <f t="shared" si="2"/>
        <v>0</v>
      </c>
      <c r="K37" s="9">
        <f>AVERAGE(J36:J37)</f>
        <v>0</v>
      </c>
    </row>
    <row r="38" spans="1:11" ht="12">
      <c r="A38" s="5">
        <f>'TRB Record'!A38</f>
        <v>19</v>
      </c>
      <c r="C38" s="6">
        <f>'TRB Record'!C38</f>
        <v>0</v>
      </c>
      <c r="D38" s="12"/>
      <c r="E38" s="12"/>
      <c r="F38" s="6">
        <f>'% solids'!J40</f>
        <v>0</v>
      </c>
      <c r="G38" s="8">
        <f t="shared" si="3"/>
        <v>0</v>
      </c>
      <c r="H38" s="12"/>
      <c r="I38" s="5">
        <f t="shared" si="4"/>
        <v>0</v>
      </c>
      <c r="J38" s="9">
        <f t="shared" si="2"/>
        <v>0</v>
      </c>
      <c r="K38" s="9"/>
    </row>
    <row r="39" spans="1:11" ht="12">
      <c r="A39" s="5" t="str">
        <f>'TRB Record'!A39</f>
        <v>replicate 19</v>
      </c>
      <c r="C39" s="6">
        <f>'TRB Record'!C39</f>
        <v>0</v>
      </c>
      <c r="D39" s="12"/>
      <c r="E39" s="12"/>
      <c r="F39" s="6">
        <f>'% solids'!J40</f>
        <v>0</v>
      </c>
      <c r="G39" s="8">
        <f t="shared" si="3"/>
        <v>0</v>
      </c>
      <c r="H39" s="12"/>
      <c r="I39" s="5">
        <f t="shared" si="4"/>
        <v>0</v>
      </c>
      <c r="J39" s="9">
        <f t="shared" si="2"/>
        <v>0</v>
      </c>
      <c r="K39" s="9">
        <f>AVERAGE(J38:J39)</f>
        <v>0</v>
      </c>
    </row>
    <row r="40" spans="1:11" ht="12">
      <c r="A40" s="5">
        <f>'TRB Record'!A40</f>
        <v>20</v>
      </c>
      <c r="C40" s="6">
        <f>'TRB Record'!C40</f>
        <v>0</v>
      </c>
      <c r="D40" s="12"/>
      <c r="E40" s="12"/>
      <c r="F40" s="6">
        <f>'% solids'!J42</f>
        <v>0</v>
      </c>
      <c r="G40" s="8">
        <f t="shared" si="3"/>
        <v>0</v>
      </c>
      <c r="H40" s="12"/>
      <c r="I40" s="5">
        <f t="shared" si="4"/>
        <v>0</v>
      </c>
      <c r="J40" s="9">
        <f t="shared" si="2"/>
        <v>0</v>
      </c>
      <c r="K40" s="9"/>
    </row>
    <row r="41" spans="1:11" ht="12">
      <c r="A41" s="5" t="str">
        <f>'TRB Record'!A41</f>
        <v>replicate 20</v>
      </c>
      <c r="C41" s="6">
        <f>'TRB Record'!C41</f>
        <v>0</v>
      </c>
      <c r="D41" s="12"/>
      <c r="E41" s="12"/>
      <c r="F41" s="6">
        <f>'% solids'!J42</f>
        <v>0</v>
      </c>
      <c r="G41" s="8">
        <f t="shared" si="3"/>
        <v>0</v>
      </c>
      <c r="H41" s="12"/>
      <c r="I41" s="5">
        <f t="shared" si="4"/>
        <v>0</v>
      </c>
      <c r="J41" s="9">
        <f t="shared" si="2"/>
        <v>0</v>
      </c>
      <c r="K41" s="9">
        <f>AVERAGE(J40:J41)</f>
        <v>0</v>
      </c>
    </row>
    <row r="42" spans="1:11" ht="12">
      <c r="A42" s="5">
        <f>'TRB Record'!A42</f>
        <v>21</v>
      </c>
      <c r="C42" s="6">
        <f>'TRB Record'!C42</f>
        <v>0</v>
      </c>
      <c r="D42" s="12"/>
      <c r="E42" s="12"/>
      <c r="F42" s="6">
        <f>'% solids'!J44</f>
        <v>0</v>
      </c>
      <c r="G42" s="8">
        <f t="shared" si="3"/>
        <v>0</v>
      </c>
      <c r="H42" s="12"/>
      <c r="I42" s="5">
        <f t="shared" si="4"/>
        <v>0</v>
      </c>
      <c r="J42" s="9">
        <f t="shared" si="2"/>
        <v>0</v>
      </c>
      <c r="K42" s="9"/>
    </row>
    <row r="43" spans="1:11" ht="12">
      <c r="A43" s="5" t="str">
        <f>'TRB Record'!A43</f>
        <v>replicate 21</v>
      </c>
      <c r="C43" s="6">
        <f>'TRB Record'!C43</f>
        <v>0</v>
      </c>
      <c r="D43" s="12"/>
      <c r="E43" s="12"/>
      <c r="F43" s="6">
        <f>'% solids'!J44</f>
        <v>0</v>
      </c>
      <c r="G43" s="8">
        <f t="shared" si="3"/>
        <v>0</v>
      </c>
      <c r="H43" s="12"/>
      <c r="I43" s="5">
        <f t="shared" si="4"/>
        <v>0</v>
      </c>
      <c r="J43" s="9">
        <f t="shared" si="2"/>
        <v>0</v>
      </c>
      <c r="K43" s="9">
        <f>AVERAGE(J42:J43)</f>
        <v>0</v>
      </c>
    </row>
    <row r="44" spans="1:11" ht="12">
      <c r="A44" s="5">
        <f>'TRB Record'!A44</f>
        <v>22</v>
      </c>
      <c r="C44" s="6">
        <f>'TRB Record'!C44</f>
        <v>0</v>
      </c>
      <c r="D44" s="12"/>
      <c r="E44" s="12"/>
      <c r="F44" s="6">
        <f>'% solids'!J46</f>
        <v>0</v>
      </c>
      <c r="G44" s="8">
        <f t="shared" si="3"/>
        <v>0</v>
      </c>
      <c r="H44" s="12"/>
      <c r="I44" s="5">
        <f t="shared" si="4"/>
        <v>0</v>
      </c>
      <c r="J44" s="9">
        <f t="shared" si="2"/>
        <v>0</v>
      </c>
      <c r="K44" s="9"/>
    </row>
    <row r="45" spans="1:11" ht="12">
      <c r="A45" s="5" t="str">
        <f>'TRB Record'!A45</f>
        <v>replicate 22</v>
      </c>
      <c r="C45" s="6">
        <f>'TRB Record'!C45</f>
        <v>0</v>
      </c>
      <c r="D45" s="12"/>
      <c r="E45" s="12"/>
      <c r="F45" s="6">
        <f>'% solids'!J46</f>
        <v>0</v>
      </c>
      <c r="G45" s="8">
        <f t="shared" si="3"/>
        <v>0</v>
      </c>
      <c r="H45" s="12"/>
      <c r="I45" s="5">
        <f t="shared" si="4"/>
        <v>0</v>
      </c>
      <c r="J45" s="9">
        <f t="shared" si="2"/>
        <v>0</v>
      </c>
      <c r="K45" s="9">
        <f>AVERAGE(J44:J45)</f>
        <v>0</v>
      </c>
    </row>
    <row r="46" spans="1:11" ht="12">
      <c r="A46" s="5">
        <f>'TRB Record'!A46</f>
        <v>23</v>
      </c>
      <c r="C46" s="6">
        <f>'TRB Record'!C46</f>
        <v>0</v>
      </c>
      <c r="D46" s="12"/>
      <c r="E46" s="12"/>
      <c r="F46" s="6">
        <f>'% solids'!J48</f>
        <v>0</v>
      </c>
      <c r="G46" s="8">
        <f t="shared" si="3"/>
        <v>0</v>
      </c>
      <c r="H46" s="12"/>
      <c r="I46" s="5">
        <f t="shared" si="4"/>
        <v>0</v>
      </c>
      <c r="J46" s="9">
        <f t="shared" si="2"/>
        <v>0</v>
      </c>
      <c r="K46" s="9"/>
    </row>
    <row r="47" spans="1:11" ht="12">
      <c r="A47" s="5" t="str">
        <f>'TRB Record'!A47</f>
        <v>replicate 23</v>
      </c>
      <c r="C47" s="6">
        <f>'TRB Record'!C47</f>
        <v>0</v>
      </c>
      <c r="D47" s="12"/>
      <c r="E47" s="12"/>
      <c r="F47" s="6">
        <f>'% solids'!J48</f>
        <v>0</v>
      </c>
      <c r="G47" s="8">
        <f t="shared" si="3"/>
        <v>0</v>
      </c>
      <c r="H47" s="12"/>
      <c r="I47" s="5">
        <f t="shared" si="4"/>
        <v>0</v>
      </c>
      <c r="J47" s="9">
        <f t="shared" si="2"/>
        <v>0</v>
      </c>
      <c r="K47" s="9">
        <f>AVERAGE(J46:J47)</f>
        <v>0</v>
      </c>
    </row>
    <row r="48" spans="1:11" ht="12">
      <c r="A48" s="5">
        <f>'TRB Record'!A48</f>
        <v>24</v>
      </c>
      <c r="C48" s="6">
        <f>'TRB Record'!C48</f>
        <v>0</v>
      </c>
      <c r="D48" s="12"/>
      <c r="E48" s="12"/>
      <c r="F48" s="6">
        <f>'% solids'!J50</f>
        <v>0</v>
      </c>
      <c r="G48" s="8">
        <f t="shared" si="3"/>
        <v>0</v>
      </c>
      <c r="H48" s="12"/>
      <c r="I48" s="5">
        <f t="shared" si="4"/>
        <v>0</v>
      </c>
      <c r="J48" s="9">
        <f t="shared" si="2"/>
        <v>0</v>
      </c>
      <c r="K48" s="9"/>
    </row>
    <row r="49" spans="1:11" ht="12">
      <c r="A49" s="5" t="str">
        <f>'TRB Record'!A49</f>
        <v>replicate 24</v>
      </c>
      <c r="C49" s="6">
        <f>'TRB Record'!C49</f>
        <v>0</v>
      </c>
      <c r="D49" s="12"/>
      <c r="E49" s="12"/>
      <c r="F49" s="6">
        <f>'% solids'!J50</f>
        <v>0</v>
      </c>
      <c r="G49" s="8">
        <f t="shared" si="3"/>
        <v>0</v>
      </c>
      <c r="H49" s="12"/>
      <c r="I49" s="5">
        <f t="shared" si="4"/>
        <v>0</v>
      </c>
      <c r="J49" s="9">
        <f t="shared" si="2"/>
        <v>0</v>
      </c>
      <c r="K49" s="9">
        <f>AVERAGE(J48:J49)</f>
        <v>0</v>
      </c>
    </row>
    <row r="50" spans="1:11" ht="12">
      <c r="A50" s="5">
        <f>'TRB Record'!A50</f>
        <v>25</v>
      </c>
      <c r="C50" s="6">
        <f>'TRB Record'!C50</f>
        <v>0</v>
      </c>
      <c r="D50" s="12"/>
      <c r="E50" s="12"/>
      <c r="F50" s="6">
        <f>'% solids'!J52</f>
        <v>0</v>
      </c>
      <c r="G50" s="8">
        <f t="shared" si="3"/>
        <v>0</v>
      </c>
      <c r="H50" s="12"/>
      <c r="I50" s="5">
        <f t="shared" si="4"/>
        <v>0</v>
      </c>
      <c r="J50" s="9">
        <f t="shared" si="2"/>
        <v>0</v>
      </c>
      <c r="K50" s="9"/>
    </row>
    <row r="51" spans="1:11" ht="12">
      <c r="A51" s="5" t="str">
        <f>'TRB Record'!A51</f>
        <v>replicate 25</v>
      </c>
      <c r="C51" s="6">
        <f>'TRB Record'!C51</f>
        <v>0</v>
      </c>
      <c r="D51" s="12"/>
      <c r="E51" s="12"/>
      <c r="F51" s="6">
        <f>'% solids'!J52</f>
        <v>0</v>
      </c>
      <c r="G51" s="8">
        <f t="shared" si="3"/>
        <v>0</v>
      </c>
      <c r="H51" s="12"/>
      <c r="I51" s="5">
        <f t="shared" si="4"/>
        <v>0</v>
      </c>
      <c r="J51" s="9">
        <f t="shared" si="2"/>
        <v>0</v>
      </c>
      <c r="K51" s="9">
        <f>AVERAGE(J50:J51)</f>
        <v>0</v>
      </c>
    </row>
    <row r="52" spans="1:11" ht="12">
      <c r="A52" s="5">
        <f>'TRB Record'!A52</f>
        <v>26</v>
      </c>
      <c r="C52" s="6">
        <f>'TRB Record'!C52</f>
        <v>0</v>
      </c>
      <c r="D52" s="12"/>
      <c r="E52" s="12"/>
      <c r="F52" s="6">
        <f>'% solids'!J54</f>
        <v>0</v>
      </c>
      <c r="G52" s="8">
        <f t="shared" si="3"/>
        <v>0</v>
      </c>
      <c r="H52" s="12"/>
      <c r="I52" s="5">
        <f t="shared" si="4"/>
        <v>0</v>
      </c>
      <c r="J52" s="9">
        <f t="shared" si="2"/>
        <v>0</v>
      </c>
      <c r="K52" s="9"/>
    </row>
    <row r="53" spans="1:11" ht="12">
      <c r="A53" s="5" t="str">
        <f>'TRB Record'!A53</f>
        <v>replicate 26</v>
      </c>
      <c r="C53" s="6">
        <f>'TRB Record'!C53</f>
        <v>0</v>
      </c>
      <c r="D53" s="12"/>
      <c r="E53" s="12"/>
      <c r="F53" s="6">
        <f>'% solids'!J54</f>
        <v>0</v>
      </c>
      <c r="G53" s="8">
        <f t="shared" si="3"/>
        <v>0</v>
      </c>
      <c r="H53" s="12"/>
      <c r="I53" s="5">
        <f t="shared" si="4"/>
        <v>0</v>
      </c>
      <c r="J53" s="9">
        <f t="shared" si="2"/>
        <v>0</v>
      </c>
      <c r="K53" s="9">
        <f>AVERAGE(J52:J53)</f>
        <v>0</v>
      </c>
    </row>
    <row r="54" spans="1:11" ht="12">
      <c r="A54" s="5">
        <f>'TRB Record'!A54</f>
        <v>27</v>
      </c>
      <c r="C54" s="6">
        <f>'TRB Record'!C54</f>
        <v>0</v>
      </c>
      <c r="D54" s="12"/>
      <c r="E54" s="12"/>
      <c r="F54" s="6">
        <f>'% solids'!J56</f>
        <v>0</v>
      </c>
      <c r="G54" s="8">
        <f t="shared" si="3"/>
        <v>0</v>
      </c>
      <c r="H54" s="12"/>
      <c r="I54" s="5">
        <f t="shared" si="4"/>
        <v>0</v>
      </c>
      <c r="J54" s="9">
        <f t="shared" si="2"/>
        <v>0</v>
      </c>
      <c r="K54" s="9"/>
    </row>
    <row r="55" spans="1:11" ht="12">
      <c r="A55" s="5" t="str">
        <f>'TRB Record'!A55</f>
        <v>replicate 27</v>
      </c>
      <c r="C55" s="6">
        <f>'TRB Record'!C55</f>
        <v>0</v>
      </c>
      <c r="D55" s="12"/>
      <c r="E55" s="12"/>
      <c r="F55" s="6">
        <f>'% solids'!J56</f>
        <v>0</v>
      </c>
      <c r="G55" s="8">
        <f t="shared" si="3"/>
        <v>0</v>
      </c>
      <c r="H55" s="12"/>
      <c r="I55" s="5">
        <f t="shared" si="4"/>
        <v>0</v>
      </c>
      <c r="J55" s="9">
        <f t="shared" si="2"/>
        <v>0</v>
      </c>
      <c r="K55" s="9">
        <f>AVERAGE(J54:J55)</f>
        <v>0</v>
      </c>
    </row>
    <row r="56" spans="1:11" ht="12">
      <c r="A56" s="5">
        <f>'TRB Record'!A56</f>
        <v>28</v>
      </c>
      <c r="C56" s="6">
        <f>'TRB Record'!C56</f>
        <v>0</v>
      </c>
      <c r="D56" s="12"/>
      <c r="E56" s="12"/>
      <c r="F56" s="6">
        <f>'% solids'!J58</f>
        <v>0</v>
      </c>
      <c r="G56" s="8">
        <f t="shared" si="3"/>
        <v>0</v>
      </c>
      <c r="H56" s="12"/>
      <c r="I56" s="5">
        <f t="shared" si="4"/>
        <v>0</v>
      </c>
      <c r="J56" s="9">
        <f t="shared" si="2"/>
        <v>0</v>
      </c>
      <c r="K56" s="9"/>
    </row>
    <row r="57" spans="1:11" ht="12">
      <c r="A57" s="5" t="str">
        <f>'TRB Record'!A57</f>
        <v>replicate 28</v>
      </c>
      <c r="C57" s="6">
        <f>'TRB Record'!C57</f>
        <v>0</v>
      </c>
      <c r="D57" s="12"/>
      <c r="E57" s="12"/>
      <c r="F57" s="6">
        <f>'% solids'!J58</f>
        <v>0</v>
      </c>
      <c r="G57" s="8">
        <f t="shared" si="3"/>
        <v>0</v>
      </c>
      <c r="H57" s="12"/>
      <c r="I57" s="5">
        <f t="shared" si="4"/>
        <v>0</v>
      </c>
      <c r="J57" s="9">
        <f t="shared" si="2"/>
        <v>0</v>
      </c>
      <c r="K57" s="9">
        <f>AVERAGE(J56:J57)</f>
        <v>0</v>
      </c>
    </row>
    <row r="58" spans="1:11" ht="12">
      <c r="A58" s="5">
        <f>'TRB Record'!A58</f>
        <v>29</v>
      </c>
      <c r="C58" s="6">
        <f>'TRB Record'!C58</f>
        <v>0</v>
      </c>
      <c r="D58" s="12"/>
      <c r="E58" s="12"/>
      <c r="F58" s="6">
        <f>'% solids'!J60</f>
        <v>0</v>
      </c>
      <c r="G58" s="8">
        <f t="shared" si="3"/>
        <v>0</v>
      </c>
      <c r="H58" s="12"/>
      <c r="I58" s="5">
        <f t="shared" si="4"/>
        <v>0</v>
      </c>
      <c r="J58" s="9">
        <f t="shared" si="2"/>
        <v>0</v>
      </c>
      <c r="K58" s="9"/>
    </row>
    <row r="59" spans="1:11" ht="12">
      <c r="A59" s="5" t="str">
        <f>'TRB Record'!A59</f>
        <v>replicate 29</v>
      </c>
      <c r="C59" s="6">
        <f>'TRB Record'!C59</f>
        <v>0</v>
      </c>
      <c r="D59" s="12"/>
      <c r="E59" s="12"/>
      <c r="F59" s="6">
        <f>'% solids'!J60</f>
        <v>0</v>
      </c>
      <c r="G59" s="8">
        <f t="shared" si="3"/>
        <v>0</v>
      </c>
      <c r="H59" s="12"/>
      <c r="I59" s="5">
        <f t="shared" si="4"/>
        <v>0</v>
      </c>
      <c r="J59" s="9">
        <f t="shared" si="2"/>
        <v>0</v>
      </c>
      <c r="K59" s="9">
        <f>AVERAGE(J58:J59)</f>
        <v>0</v>
      </c>
    </row>
    <row r="60" spans="1:11" ht="12">
      <c r="A60" s="5">
        <f>'TRB Record'!A60</f>
        <v>30</v>
      </c>
      <c r="C60" s="6">
        <f>'TRB Record'!C60</f>
        <v>0</v>
      </c>
      <c r="D60" s="12"/>
      <c r="E60" s="12"/>
      <c r="F60" s="6">
        <f>'% solids'!J62</f>
        <v>0</v>
      </c>
      <c r="G60" s="8">
        <f t="shared" si="3"/>
        <v>0</v>
      </c>
      <c r="H60" s="12"/>
      <c r="I60" s="5">
        <f t="shared" si="4"/>
        <v>0</v>
      </c>
      <c r="J60" s="9">
        <f t="shared" si="2"/>
        <v>0</v>
      </c>
      <c r="K60" s="9"/>
    </row>
    <row r="61" spans="1:11" ht="12">
      <c r="A61" s="5" t="str">
        <f>'TRB Record'!A61</f>
        <v>replicate 30</v>
      </c>
      <c r="C61" s="6">
        <f>'TRB Record'!C61</f>
        <v>0</v>
      </c>
      <c r="D61" s="12"/>
      <c r="E61" s="12"/>
      <c r="F61" s="6">
        <f>'% solids'!J62</f>
        <v>0</v>
      </c>
      <c r="G61" s="8">
        <f t="shared" si="3"/>
        <v>0</v>
      </c>
      <c r="H61" s="12"/>
      <c r="I61" s="5">
        <f t="shared" si="4"/>
        <v>0</v>
      </c>
      <c r="J61" s="9">
        <f t="shared" si="2"/>
        <v>0</v>
      </c>
      <c r="K61" s="9">
        <f>AVERAGE(J60:J61)</f>
        <v>0</v>
      </c>
    </row>
  </sheetData>
  <sheetProtection sheet="1" objects="1" scenarios="1"/>
  <printOptions gridLines="1"/>
  <pageMargins left="0.75" right="0.75" top="1" bottom="1" header="0.5" footer="0.5"/>
  <pageSetup fitToHeight="5" fitToWidth="1" orientation="landscape" paperSize="9" scale="97"/>
  <headerFooter alignWithMargins="0">
    <oddHeader>&amp;C&amp;A</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G62"/>
  <sheetViews>
    <sheetView zoomScalePageLayoutView="0" workbookViewId="0" topLeftCell="A1">
      <pane xSplit="2" ySplit="2" topLeftCell="C3" activePane="bottomRight" state="frozen"/>
      <selection pane="topLeft" activeCell="K2" sqref="K2"/>
      <selection pane="topRight" activeCell="K2" sqref="K2"/>
      <selection pane="bottomLeft" activeCell="K2" sqref="K2"/>
      <selection pane="bottomRight" activeCell="D4" sqref="D4"/>
    </sheetView>
  </sheetViews>
  <sheetFormatPr defaultColWidth="11.421875" defaultRowHeight="12.75"/>
  <cols>
    <col min="1" max="1" width="14.8515625" style="1" customWidth="1"/>
    <col min="2" max="2" width="16.421875" style="6" customWidth="1"/>
    <col min="3" max="3" width="16.28125" style="40" bestFit="1" customWidth="1"/>
    <col min="4" max="5" width="6.421875" style="41" customWidth="1"/>
    <col min="6" max="7" width="6.421875" style="1" customWidth="1"/>
    <col min="8" max="16384" width="11.421875" style="5" customWidth="1"/>
  </cols>
  <sheetData>
    <row r="1" spans="2:5" s="1" customFormat="1" ht="12">
      <c r="B1" s="6"/>
      <c r="C1" s="112" t="s">
        <v>50</v>
      </c>
      <c r="D1" s="112"/>
      <c r="E1" s="112"/>
    </row>
    <row r="2" spans="1:7" s="24" customFormat="1" ht="93.75">
      <c r="A2" s="24" t="s">
        <v>0</v>
      </c>
      <c r="B2" s="23" t="s">
        <v>39</v>
      </c>
      <c r="C2" s="46" t="s">
        <v>51</v>
      </c>
      <c r="D2" s="46" t="s">
        <v>52</v>
      </c>
      <c r="E2" s="46" t="s">
        <v>139</v>
      </c>
      <c r="F2" s="24" t="s">
        <v>53</v>
      </c>
      <c r="G2" s="24" t="s">
        <v>54</v>
      </c>
    </row>
    <row r="3" spans="1:7" ht="12">
      <c r="A3" s="1">
        <v>1</v>
      </c>
      <c r="B3" s="6">
        <f>'TRB Record'!C2</f>
        <v>0</v>
      </c>
      <c r="C3" s="30"/>
      <c r="D3" s="54"/>
      <c r="E3" s="54">
        <v>4.6</v>
      </c>
      <c r="F3" s="16">
        <f>D3*E3</f>
        <v>0</v>
      </c>
      <c r="G3" s="16"/>
    </row>
    <row r="4" spans="1:7" ht="12">
      <c r="A4" s="1" t="s">
        <v>9</v>
      </c>
      <c r="B4" s="6">
        <f>'TRB Record'!C3</f>
        <v>0</v>
      </c>
      <c r="C4" s="30"/>
      <c r="D4" s="54"/>
      <c r="E4" s="54">
        <v>4.6</v>
      </c>
      <c r="F4" s="16">
        <f aca="true" t="shared" si="0" ref="F4:F62">D4*E4</f>
        <v>0</v>
      </c>
      <c r="G4" s="16">
        <f>AVERAGE(F3:F4)</f>
        <v>0</v>
      </c>
    </row>
    <row r="5" spans="1:7" ht="12">
      <c r="A5" s="1">
        <v>2</v>
      </c>
      <c r="B5" s="6">
        <f>'TRB Record'!C4</f>
        <v>0</v>
      </c>
      <c r="C5" s="30"/>
      <c r="D5" s="54"/>
      <c r="E5" s="54">
        <v>4.6</v>
      </c>
      <c r="F5" s="16">
        <f t="shared" si="0"/>
        <v>0</v>
      </c>
      <c r="G5" s="16"/>
    </row>
    <row r="6" spans="1:7" ht="12">
      <c r="A6" s="1" t="s">
        <v>10</v>
      </c>
      <c r="B6" s="6">
        <f>'TRB Record'!C5</f>
        <v>0</v>
      </c>
      <c r="C6" s="30"/>
      <c r="D6" s="54"/>
      <c r="E6" s="54">
        <v>4.6</v>
      </c>
      <c r="F6" s="16">
        <f t="shared" si="0"/>
        <v>0</v>
      </c>
      <c r="G6" s="16">
        <f>AVERAGE(F5:F6)</f>
        <v>0</v>
      </c>
    </row>
    <row r="7" spans="1:7" ht="12">
      <c r="A7" s="1">
        <v>3</v>
      </c>
      <c r="B7" s="6">
        <f>'TRB Record'!C6</f>
        <v>0</v>
      </c>
      <c r="C7" s="30"/>
      <c r="D7" s="54"/>
      <c r="E7" s="54">
        <v>4.6</v>
      </c>
      <c r="F7" s="16">
        <f t="shared" si="0"/>
        <v>0</v>
      </c>
      <c r="G7" s="16"/>
    </row>
    <row r="8" spans="1:7" ht="12">
      <c r="A8" s="1" t="s">
        <v>11</v>
      </c>
      <c r="B8" s="6">
        <f>'TRB Record'!C7</f>
        <v>0</v>
      </c>
      <c r="C8" s="30"/>
      <c r="D8" s="54"/>
      <c r="E8" s="54">
        <v>4.6</v>
      </c>
      <c r="F8" s="16">
        <f t="shared" si="0"/>
        <v>0</v>
      </c>
      <c r="G8" s="16">
        <f>AVERAGE(F7:F8)</f>
        <v>0</v>
      </c>
    </row>
    <row r="9" spans="1:7" ht="12">
      <c r="A9" s="1">
        <v>4</v>
      </c>
      <c r="B9" s="6">
        <f>'TRB Record'!C8</f>
        <v>0</v>
      </c>
      <c r="C9" s="30"/>
      <c r="D9" s="54"/>
      <c r="E9" s="54">
        <v>4.6</v>
      </c>
      <c r="F9" s="16">
        <f t="shared" si="0"/>
        <v>0</v>
      </c>
      <c r="G9" s="16"/>
    </row>
    <row r="10" spans="1:7" ht="12">
      <c r="A10" s="1" t="s">
        <v>12</v>
      </c>
      <c r="B10" s="6">
        <f>'TRB Record'!C9</f>
        <v>0</v>
      </c>
      <c r="C10" s="30"/>
      <c r="D10" s="54"/>
      <c r="E10" s="54">
        <v>4.6</v>
      </c>
      <c r="F10" s="16">
        <f t="shared" si="0"/>
        <v>0</v>
      </c>
      <c r="G10" s="16">
        <f>AVERAGE(F9:F10)</f>
        <v>0</v>
      </c>
    </row>
    <row r="11" spans="1:7" ht="12">
      <c r="A11" s="1">
        <v>5</v>
      </c>
      <c r="B11" s="6">
        <f>'TRB Record'!C10</f>
        <v>0</v>
      </c>
      <c r="C11" s="30"/>
      <c r="D11" s="54"/>
      <c r="E11" s="54">
        <v>4.6</v>
      </c>
      <c r="F11" s="16">
        <f t="shared" si="0"/>
        <v>0</v>
      </c>
      <c r="G11" s="16"/>
    </row>
    <row r="12" spans="1:7" ht="12">
      <c r="A12" s="1" t="s">
        <v>13</v>
      </c>
      <c r="B12" s="6">
        <f>'TRB Record'!C11</f>
        <v>0</v>
      </c>
      <c r="C12" s="30"/>
      <c r="D12" s="54"/>
      <c r="E12" s="54">
        <v>4.6</v>
      </c>
      <c r="F12" s="16">
        <f t="shared" si="0"/>
        <v>0</v>
      </c>
      <c r="G12" s="16">
        <f>AVERAGE(F11:F12)</f>
        <v>0</v>
      </c>
    </row>
    <row r="13" spans="1:7" ht="12">
      <c r="A13" s="1">
        <v>6</v>
      </c>
      <c r="B13" s="6">
        <f>'TRB Record'!C12</f>
        <v>0</v>
      </c>
      <c r="C13" s="30"/>
      <c r="D13" s="54"/>
      <c r="E13" s="54">
        <v>4.6</v>
      </c>
      <c r="F13" s="16">
        <f t="shared" si="0"/>
        <v>0</v>
      </c>
      <c r="G13" s="16"/>
    </row>
    <row r="14" spans="1:7" ht="12">
      <c r="A14" s="1" t="s">
        <v>14</v>
      </c>
      <c r="B14" s="6">
        <f>'TRB Record'!C13</f>
        <v>0</v>
      </c>
      <c r="C14" s="30"/>
      <c r="D14" s="54"/>
      <c r="E14" s="54">
        <v>4.6</v>
      </c>
      <c r="F14" s="16">
        <f t="shared" si="0"/>
        <v>0</v>
      </c>
      <c r="G14" s="16">
        <f>AVERAGE(F13:F14)</f>
        <v>0</v>
      </c>
    </row>
    <row r="15" spans="1:7" ht="12">
      <c r="A15" s="1">
        <v>7</v>
      </c>
      <c r="B15" s="6">
        <f>'TRB Record'!C14</f>
        <v>0</v>
      </c>
      <c r="C15" s="30"/>
      <c r="D15" s="54"/>
      <c r="E15" s="54">
        <v>4.6</v>
      </c>
      <c r="F15" s="16">
        <f t="shared" si="0"/>
        <v>0</v>
      </c>
      <c r="G15" s="16"/>
    </row>
    <row r="16" spans="1:7" ht="12">
      <c r="A16" s="1" t="s">
        <v>15</v>
      </c>
      <c r="B16" s="6">
        <f>'TRB Record'!C15</f>
        <v>0</v>
      </c>
      <c r="C16" s="30"/>
      <c r="D16" s="54"/>
      <c r="E16" s="54">
        <v>4.6</v>
      </c>
      <c r="F16" s="16">
        <f t="shared" si="0"/>
        <v>0</v>
      </c>
      <c r="G16" s="16">
        <f>AVERAGE(F15:F16)</f>
        <v>0</v>
      </c>
    </row>
    <row r="17" spans="1:7" ht="12">
      <c r="A17" s="1">
        <v>8</v>
      </c>
      <c r="B17" s="6">
        <f>'TRB Record'!C16</f>
        <v>0</v>
      </c>
      <c r="C17" s="30"/>
      <c r="D17" s="54"/>
      <c r="E17" s="54">
        <v>4.6</v>
      </c>
      <c r="F17" s="16">
        <f t="shared" si="0"/>
        <v>0</v>
      </c>
      <c r="G17" s="16"/>
    </row>
    <row r="18" spans="1:7" ht="12">
      <c r="A18" s="1" t="s">
        <v>16</v>
      </c>
      <c r="B18" s="6">
        <f>'TRB Record'!C17</f>
        <v>0</v>
      </c>
      <c r="C18" s="30"/>
      <c r="D18" s="54"/>
      <c r="E18" s="54">
        <v>4.6</v>
      </c>
      <c r="F18" s="16">
        <f t="shared" si="0"/>
        <v>0</v>
      </c>
      <c r="G18" s="16">
        <f>AVERAGE(F17:F18)</f>
        <v>0</v>
      </c>
    </row>
    <row r="19" spans="1:7" ht="12">
      <c r="A19" s="1">
        <v>9</v>
      </c>
      <c r="B19" s="6">
        <f>'TRB Record'!C18</f>
        <v>0</v>
      </c>
      <c r="C19" s="30"/>
      <c r="D19" s="54"/>
      <c r="E19" s="54">
        <v>4.6</v>
      </c>
      <c r="F19" s="16">
        <f t="shared" si="0"/>
        <v>0</v>
      </c>
      <c r="G19" s="16"/>
    </row>
    <row r="20" spans="1:7" ht="12">
      <c r="A20" s="1" t="s">
        <v>17</v>
      </c>
      <c r="B20" s="6">
        <f>'TRB Record'!C19</f>
        <v>0</v>
      </c>
      <c r="C20" s="30"/>
      <c r="D20" s="54"/>
      <c r="E20" s="54">
        <v>4.6</v>
      </c>
      <c r="F20" s="16">
        <f t="shared" si="0"/>
        <v>0</v>
      </c>
      <c r="G20" s="16">
        <f>AVERAGE(F19:F20)</f>
        <v>0</v>
      </c>
    </row>
    <row r="21" spans="1:7" ht="12">
      <c r="A21" s="1">
        <v>10</v>
      </c>
      <c r="B21" s="6">
        <f>'TRB Record'!C20</f>
        <v>0</v>
      </c>
      <c r="C21" s="30"/>
      <c r="D21" s="54"/>
      <c r="E21" s="54">
        <v>4.6</v>
      </c>
      <c r="F21" s="16">
        <f t="shared" si="0"/>
        <v>0</v>
      </c>
      <c r="G21" s="16"/>
    </row>
    <row r="22" spans="1:7" ht="12">
      <c r="A22" s="1" t="s">
        <v>18</v>
      </c>
      <c r="B22" s="6">
        <f>'TRB Record'!C21</f>
        <v>0</v>
      </c>
      <c r="C22" s="30"/>
      <c r="D22" s="54"/>
      <c r="E22" s="54">
        <v>4.6</v>
      </c>
      <c r="F22" s="16">
        <f t="shared" si="0"/>
        <v>0</v>
      </c>
      <c r="G22" s="16">
        <f>AVERAGE(F21:F22)</f>
        <v>0</v>
      </c>
    </row>
    <row r="23" spans="1:7" ht="12">
      <c r="A23" s="1">
        <v>11</v>
      </c>
      <c r="B23" s="6">
        <f>'TRB Record'!C22</f>
        <v>0</v>
      </c>
      <c r="C23" s="30"/>
      <c r="D23" s="54"/>
      <c r="E23" s="54">
        <v>4.6</v>
      </c>
      <c r="F23" s="16">
        <f t="shared" si="0"/>
        <v>0</v>
      </c>
      <c r="G23" s="16"/>
    </row>
    <row r="24" spans="1:7" ht="12">
      <c r="A24" s="1" t="s">
        <v>19</v>
      </c>
      <c r="B24" s="6">
        <f>'TRB Record'!C23</f>
        <v>0</v>
      </c>
      <c r="C24" s="30"/>
      <c r="D24" s="54"/>
      <c r="E24" s="54">
        <v>4.6</v>
      </c>
      <c r="F24" s="16">
        <f t="shared" si="0"/>
        <v>0</v>
      </c>
      <c r="G24" s="16">
        <f>AVERAGE(F23:F24)</f>
        <v>0</v>
      </c>
    </row>
    <row r="25" spans="1:7" ht="12">
      <c r="A25" s="1">
        <v>12</v>
      </c>
      <c r="B25" s="6">
        <f>'TRB Record'!C24</f>
        <v>0</v>
      </c>
      <c r="C25" s="30"/>
      <c r="D25" s="54"/>
      <c r="E25" s="54">
        <v>4.6</v>
      </c>
      <c r="F25" s="16">
        <f t="shared" si="0"/>
        <v>0</v>
      </c>
      <c r="G25" s="16"/>
    </row>
    <row r="26" spans="1:7" ht="12">
      <c r="A26" s="1" t="s">
        <v>20</v>
      </c>
      <c r="B26" s="6">
        <f>'TRB Record'!C25</f>
        <v>0</v>
      </c>
      <c r="C26" s="30"/>
      <c r="D26" s="54"/>
      <c r="E26" s="54">
        <v>4.6</v>
      </c>
      <c r="F26" s="16">
        <f t="shared" si="0"/>
        <v>0</v>
      </c>
      <c r="G26" s="16">
        <f>AVERAGE(F25:F26)</f>
        <v>0</v>
      </c>
    </row>
    <row r="27" spans="1:7" ht="12">
      <c r="A27" s="1">
        <v>13</v>
      </c>
      <c r="B27" s="6">
        <f>'TRB Record'!C26</f>
        <v>0</v>
      </c>
      <c r="C27" s="30"/>
      <c r="D27" s="54"/>
      <c r="E27" s="54">
        <v>4.6</v>
      </c>
      <c r="F27" s="16">
        <f t="shared" si="0"/>
        <v>0</v>
      </c>
      <c r="G27" s="16"/>
    </row>
    <row r="28" spans="1:7" ht="12">
      <c r="A28" s="1" t="s">
        <v>21</v>
      </c>
      <c r="B28" s="6">
        <f>'TRB Record'!C27</f>
        <v>0</v>
      </c>
      <c r="C28" s="30"/>
      <c r="D28" s="54"/>
      <c r="E28" s="54">
        <v>4.6</v>
      </c>
      <c r="F28" s="16">
        <f t="shared" si="0"/>
        <v>0</v>
      </c>
      <c r="G28" s="16">
        <f>AVERAGE(F27:F28)</f>
        <v>0</v>
      </c>
    </row>
    <row r="29" spans="1:7" ht="12">
      <c r="A29" s="1">
        <v>14</v>
      </c>
      <c r="B29" s="6">
        <f>'TRB Record'!C28</f>
        <v>0</v>
      </c>
      <c r="C29" s="30"/>
      <c r="D29" s="54"/>
      <c r="E29" s="54">
        <v>4.6</v>
      </c>
      <c r="F29" s="16">
        <f t="shared" si="0"/>
        <v>0</v>
      </c>
      <c r="G29" s="16"/>
    </row>
    <row r="30" spans="1:7" ht="12">
      <c r="A30" s="1" t="s">
        <v>22</v>
      </c>
      <c r="B30" s="6">
        <f>'TRB Record'!C29</f>
        <v>0</v>
      </c>
      <c r="C30" s="30"/>
      <c r="D30" s="54"/>
      <c r="E30" s="54">
        <v>4.6</v>
      </c>
      <c r="F30" s="16">
        <f t="shared" si="0"/>
        <v>0</v>
      </c>
      <c r="G30" s="16">
        <f>AVERAGE(F29:F30)</f>
        <v>0</v>
      </c>
    </row>
    <row r="31" spans="1:7" ht="12">
      <c r="A31" s="1">
        <v>15</v>
      </c>
      <c r="B31" s="6">
        <f>'TRB Record'!C30</f>
        <v>0</v>
      </c>
      <c r="C31" s="30"/>
      <c r="D31" s="54"/>
      <c r="E31" s="54">
        <v>4.6</v>
      </c>
      <c r="F31" s="16">
        <f t="shared" si="0"/>
        <v>0</v>
      </c>
      <c r="G31" s="16"/>
    </row>
    <row r="32" spans="1:7" ht="12">
      <c r="A32" s="1" t="s">
        <v>23</v>
      </c>
      <c r="B32" s="6">
        <f>'TRB Record'!C31</f>
        <v>0</v>
      </c>
      <c r="C32" s="30"/>
      <c r="D32" s="54"/>
      <c r="E32" s="54">
        <v>4.6</v>
      </c>
      <c r="F32" s="16">
        <f t="shared" si="0"/>
        <v>0</v>
      </c>
      <c r="G32" s="16">
        <f>AVERAGE(F31:F32)</f>
        <v>0</v>
      </c>
    </row>
    <row r="33" spans="1:7" ht="12">
      <c r="A33" s="1">
        <v>16</v>
      </c>
      <c r="B33" s="6">
        <f>'TRB Record'!C32</f>
        <v>0</v>
      </c>
      <c r="C33" s="30"/>
      <c r="D33" s="54"/>
      <c r="E33" s="54">
        <v>4.6</v>
      </c>
      <c r="F33" s="16">
        <f t="shared" si="0"/>
        <v>0</v>
      </c>
      <c r="G33" s="16"/>
    </row>
    <row r="34" spans="1:7" ht="12">
      <c r="A34" s="1" t="s">
        <v>24</v>
      </c>
      <c r="B34" s="6">
        <f>'TRB Record'!C33</f>
        <v>0</v>
      </c>
      <c r="C34" s="30"/>
      <c r="D34" s="54"/>
      <c r="E34" s="54">
        <v>4.6</v>
      </c>
      <c r="F34" s="16">
        <f t="shared" si="0"/>
        <v>0</v>
      </c>
      <c r="G34" s="16">
        <f>AVERAGE(F33:F34)</f>
        <v>0</v>
      </c>
    </row>
    <row r="35" spans="1:7" ht="12">
      <c r="A35" s="1">
        <v>17</v>
      </c>
      <c r="B35" s="6">
        <f>'TRB Record'!C34</f>
        <v>0</v>
      </c>
      <c r="C35" s="30"/>
      <c r="D35" s="54"/>
      <c r="E35" s="54">
        <v>4.6</v>
      </c>
      <c r="F35" s="16">
        <f t="shared" si="0"/>
        <v>0</v>
      </c>
      <c r="G35" s="16"/>
    </row>
    <row r="36" spans="1:7" ht="12">
      <c r="A36" s="1" t="s">
        <v>25</v>
      </c>
      <c r="B36" s="6">
        <f>'TRB Record'!C35</f>
        <v>0</v>
      </c>
      <c r="C36" s="30"/>
      <c r="D36" s="54"/>
      <c r="E36" s="54">
        <v>4.6</v>
      </c>
      <c r="F36" s="16">
        <f t="shared" si="0"/>
        <v>0</v>
      </c>
      <c r="G36" s="16">
        <f>AVERAGE(F35:F36)</f>
        <v>0</v>
      </c>
    </row>
    <row r="37" spans="1:7" ht="12">
      <c r="A37" s="1">
        <v>18</v>
      </c>
      <c r="B37" s="6">
        <f>'TRB Record'!C36</f>
        <v>0</v>
      </c>
      <c r="C37" s="30"/>
      <c r="D37" s="54"/>
      <c r="E37" s="54">
        <v>4.6</v>
      </c>
      <c r="F37" s="16">
        <f t="shared" si="0"/>
        <v>0</v>
      </c>
      <c r="G37" s="16"/>
    </row>
    <row r="38" spans="1:7" ht="12">
      <c r="A38" s="1" t="s">
        <v>26</v>
      </c>
      <c r="B38" s="6">
        <f>'TRB Record'!C37</f>
        <v>0</v>
      </c>
      <c r="C38" s="30"/>
      <c r="D38" s="54"/>
      <c r="E38" s="54">
        <v>4.6</v>
      </c>
      <c r="F38" s="16">
        <f t="shared" si="0"/>
        <v>0</v>
      </c>
      <c r="G38" s="16">
        <f>AVERAGE(F37:F38)</f>
        <v>0</v>
      </c>
    </row>
    <row r="39" spans="1:7" ht="12">
      <c r="A39" s="1">
        <v>19</v>
      </c>
      <c r="B39" s="6">
        <f>'TRB Record'!C38</f>
        <v>0</v>
      </c>
      <c r="C39" s="30"/>
      <c r="D39" s="54"/>
      <c r="E39" s="54">
        <v>4.6</v>
      </c>
      <c r="F39" s="16">
        <f t="shared" si="0"/>
        <v>0</v>
      </c>
      <c r="G39" s="16"/>
    </row>
    <row r="40" spans="1:7" ht="12">
      <c r="A40" s="1" t="s">
        <v>27</v>
      </c>
      <c r="B40" s="6">
        <f>'TRB Record'!C39</f>
        <v>0</v>
      </c>
      <c r="C40" s="30"/>
      <c r="D40" s="54"/>
      <c r="E40" s="54">
        <v>4.6</v>
      </c>
      <c r="F40" s="16">
        <f t="shared" si="0"/>
        <v>0</v>
      </c>
      <c r="G40" s="16">
        <f>AVERAGE(F39:F40)</f>
        <v>0</v>
      </c>
    </row>
    <row r="41" spans="1:7" ht="12">
      <c r="A41" s="1">
        <v>20</v>
      </c>
      <c r="B41" s="6">
        <f>'TRB Record'!C40</f>
        <v>0</v>
      </c>
      <c r="C41" s="30"/>
      <c r="D41" s="54"/>
      <c r="E41" s="54">
        <v>4.6</v>
      </c>
      <c r="F41" s="16">
        <f t="shared" si="0"/>
        <v>0</v>
      </c>
      <c r="G41" s="16"/>
    </row>
    <row r="42" spans="1:7" ht="12">
      <c r="A42" s="1" t="s">
        <v>28</v>
      </c>
      <c r="B42" s="6">
        <f>'TRB Record'!C41</f>
        <v>0</v>
      </c>
      <c r="C42" s="30"/>
      <c r="D42" s="54"/>
      <c r="E42" s="54">
        <v>4.6</v>
      </c>
      <c r="F42" s="16">
        <f t="shared" si="0"/>
        <v>0</v>
      </c>
      <c r="G42" s="16">
        <f>AVERAGE(F41:F42)</f>
        <v>0</v>
      </c>
    </row>
    <row r="43" spans="1:7" ht="12">
      <c r="A43" s="1">
        <v>21</v>
      </c>
      <c r="B43" s="6">
        <f>'TRB Record'!C42</f>
        <v>0</v>
      </c>
      <c r="C43" s="30"/>
      <c r="D43" s="54"/>
      <c r="E43" s="54">
        <v>4.6</v>
      </c>
      <c r="F43" s="16">
        <f t="shared" si="0"/>
        <v>0</v>
      </c>
      <c r="G43" s="16"/>
    </row>
    <row r="44" spans="1:7" ht="12">
      <c r="A44" s="1" t="s">
        <v>29</v>
      </c>
      <c r="B44" s="6">
        <f>'TRB Record'!C43</f>
        <v>0</v>
      </c>
      <c r="C44" s="30"/>
      <c r="D44" s="54"/>
      <c r="E44" s="54">
        <v>4.6</v>
      </c>
      <c r="F44" s="16">
        <f t="shared" si="0"/>
        <v>0</v>
      </c>
      <c r="G44" s="16">
        <f>AVERAGE(F43:F44)</f>
        <v>0</v>
      </c>
    </row>
    <row r="45" spans="1:7" ht="12">
      <c r="A45" s="1">
        <v>22</v>
      </c>
      <c r="B45" s="6">
        <f>'TRB Record'!C44</f>
        <v>0</v>
      </c>
      <c r="C45" s="30"/>
      <c r="D45" s="54"/>
      <c r="E45" s="54">
        <v>4.6</v>
      </c>
      <c r="F45" s="16">
        <f t="shared" si="0"/>
        <v>0</v>
      </c>
      <c r="G45" s="16"/>
    </row>
    <row r="46" spans="1:7" ht="12">
      <c r="A46" s="1" t="s">
        <v>30</v>
      </c>
      <c r="B46" s="6">
        <f>'TRB Record'!C45</f>
        <v>0</v>
      </c>
      <c r="C46" s="30"/>
      <c r="D46" s="54"/>
      <c r="E46" s="54">
        <v>4.6</v>
      </c>
      <c r="F46" s="16">
        <f t="shared" si="0"/>
        <v>0</v>
      </c>
      <c r="G46" s="16">
        <f>AVERAGE(F45:F46)</f>
        <v>0</v>
      </c>
    </row>
    <row r="47" spans="1:7" ht="12">
      <c r="A47" s="1">
        <v>23</v>
      </c>
      <c r="B47" s="6">
        <f>'TRB Record'!C46</f>
        <v>0</v>
      </c>
      <c r="C47" s="30"/>
      <c r="D47" s="54"/>
      <c r="E47" s="54">
        <v>4.6</v>
      </c>
      <c r="F47" s="16">
        <f t="shared" si="0"/>
        <v>0</v>
      </c>
      <c r="G47" s="16"/>
    </row>
    <row r="48" spans="1:7" ht="12">
      <c r="A48" s="1" t="s">
        <v>31</v>
      </c>
      <c r="B48" s="6">
        <f>'TRB Record'!C47</f>
        <v>0</v>
      </c>
      <c r="C48" s="30"/>
      <c r="D48" s="54"/>
      <c r="E48" s="54">
        <v>4.6</v>
      </c>
      <c r="F48" s="16">
        <f t="shared" si="0"/>
        <v>0</v>
      </c>
      <c r="G48" s="16">
        <f>AVERAGE(F47:F48)</f>
        <v>0</v>
      </c>
    </row>
    <row r="49" spans="1:7" ht="12">
      <c r="A49" s="1">
        <v>24</v>
      </c>
      <c r="B49" s="6">
        <f>'TRB Record'!C48</f>
        <v>0</v>
      </c>
      <c r="C49" s="30"/>
      <c r="D49" s="54"/>
      <c r="E49" s="54">
        <v>4.6</v>
      </c>
      <c r="F49" s="16">
        <f t="shared" si="0"/>
        <v>0</v>
      </c>
      <c r="G49" s="16"/>
    </row>
    <row r="50" spans="1:7" ht="12">
      <c r="A50" s="1" t="s">
        <v>32</v>
      </c>
      <c r="B50" s="6">
        <f>'TRB Record'!C49</f>
        <v>0</v>
      </c>
      <c r="C50" s="30"/>
      <c r="D50" s="54"/>
      <c r="E50" s="54">
        <v>4.6</v>
      </c>
      <c r="F50" s="16">
        <f t="shared" si="0"/>
        <v>0</v>
      </c>
      <c r="G50" s="16">
        <f>AVERAGE(F49:F50)</f>
        <v>0</v>
      </c>
    </row>
    <row r="51" spans="1:7" ht="12">
      <c r="A51" s="1">
        <v>25</v>
      </c>
      <c r="B51" s="6">
        <f>'TRB Record'!C50</f>
        <v>0</v>
      </c>
      <c r="C51" s="30"/>
      <c r="D51" s="54"/>
      <c r="E51" s="54">
        <v>4.6</v>
      </c>
      <c r="F51" s="16">
        <f t="shared" si="0"/>
        <v>0</v>
      </c>
      <c r="G51" s="16"/>
    </row>
    <row r="52" spans="1:7" ht="12">
      <c r="A52" s="1" t="s">
        <v>33</v>
      </c>
      <c r="B52" s="6">
        <f>'TRB Record'!C51</f>
        <v>0</v>
      </c>
      <c r="C52" s="30"/>
      <c r="D52" s="54"/>
      <c r="E52" s="54">
        <v>4.6</v>
      </c>
      <c r="F52" s="16">
        <f t="shared" si="0"/>
        <v>0</v>
      </c>
      <c r="G52" s="16">
        <f>AVERAGE(F51:F52)</f>
        <v>0</v>
      </c>
    </row>
    <row r="53" spans="1:7" ht="12">
      <c r="A53" s="1">
        <v>26</v>
      </c>
      <c r="B53" s="6">
        <f>'TRB Record'!C52</f>
        <v>0</v>
      </c>
      <c r="C53" s="30"/>
      <c r="D53" s="54"/>
      <c r="E53" s="54">
        <v>4.6</v>
      </c>
      <c r="F53" s="16">
        <f t="shared" si="0"/>
        <v>0</v>
      </c>
      <c r="G53" s="16"/>
    </row>
    <row r="54" spans="1:7" ht="12">
      <c r="A54" s="1" t="s">
        <v>34</v>
      </c>
      <c r="B54" s="6">
        <f>'TRB Record'!C53</f>
        <v>0</v>
      </c>
      <c r="C54" s="30"/>
      <c r="D54" s="54"/>
      <c r="E54" s="54">
        <v>4.6</v>
      </c>
      <c r="F54" s="16">
        <f t="shared" si="0"/>
        <v>0</v>
      </c>
      <c r="G54" s="16">
        <f>AVERAGE(F53:F54)</f>
        <v>0</v>
      </c>
    </row>
    <row r="55" spans="1:7" ht="12">
      <c r="A55" s="1">
        <v>27</v>
      </c>
      <c r="B55" s="6">
        <f>'TRB Record'!C54</f>
        <v>0</v>
      </c>
      <c r="C55" s="30"/>
      <c r="D55" s="54"/>
      <c r="E55" s="54">
        <v>4.6</v>
      </c>
      <c r="F55" s="16">
        <f t="shared" si="0"/>
        <v>0</v>
      </c>
      <c r="G55" s="16"/>
    </row>
    <row r="56" spans="1:7" ht="12">
      <c r="A56" s="1" t="s">
        <v>35</v>
      </c>
      <c r="B56" s="6">
        <f>'TRB Record'!C55</f>
        <v>0</v>
      </c>
      <c r="C56" s="30"/>
      <c r="D56" s="54"/>
      <c r="E56" s="54">
        <v>4.6</v>
      </c>
      <c r="F56" s="16">
        <f t="shared" si="0"/>
        <v>0</v>
      </c>
      <c r="G56" s="16">
        <f>AVERAGE(F55:F56)</f>
        <v>0</v>
      </c>
    </row>
    <row r="57" spans="1:7" ht="12">
      <c r="A57" s="1">
        <v>28</v>
      </c>
      <c r="B57" s="6">
        <f>'TRB Record'!C56</f>
        <v>0</v>
      </c>
      <c r="C57" s="30"/>
      <c r="D57" s="54"/>
      <c r="E57" s="54">
        <v>4.6</v>
      </c>
      <c r="F57" s="16">
        <f t="shared" si="0"/>
        <v>0</v>
      </c>
      <c r="G57" s="16"/>
    </row>
    <row r="58" spans="1:7" ht="12">
      <c r="A58" s="1" t="s">
        <v>36</v>
      </c>
      <c r="B58" s="6">
        <f>'TRB Record'!C57</f>
        <v>0</v>
      </c>
      <c r="C58" s="30"/>
      <c r="D58" s="54"/>
      <c r="E58" s="54">
        <v>4.6</v>
      </c>
      <c r="F58" s="16">
        <f t="shared" si="0"/>
        <v>0</v>
      </c>
      <c r="G58" s="16">
        <f>AVERAGE(F57:F58)</f>
        <v>0</v>
      </c>
    </row>
    <row r="59" spans="1:7" ht="12">
      <c r="A59" s="1">
        <v>29</v>
      </c>
      <c r="B59" s="6">
        <f>'TRB Record'!C58</f>
        <v>0</v>
      </c>
      <c r="C59" s="30"/>
      <c r="D59" s="54"/>
      <c r="E59" s="54">
        <v>4.6</v>
      </c>
      <c r="F59" s="16">
        <f t="shared" si="0"/>
        <v>0</v>
      </c>
      <c r="G59" s="16"/>
    </row>
    <row r="60" spans="1:7" ht="12">
      <c r="A60" s="1" t="s">
        <v>37</v>
      </c>
      <c r="B60" s="6">
        <f>'TRB Record'!C59</f>
        <v>0</v>
      </c>
      <c r="C60" s="30"/>
      <c r="D60" s="54"/>
      <c r="E60" s="54">
        <v>4.6</v>
      </c>
      <c r="F60" s="16">
        <f t="shared" si="0"/>
        <v>0</v>
      </c>
      <c r="G60" s="16">
        <f>AVERAGE(F59:F60)</f>
        <v>0</v>
      </c>
    </row>
    <row r="61" spans="1:7" ht="12">
      <c r="A61" s="1">
        <v>30</v>
      </c>
      <c r="B61" s="6">
        <f>'TRB Record'!C60</f>
        <v>0</v>
      </c>
      <c r="C61" s="30"/>
      <c r="D61" s="54"/>
      <c r="E61" s="54">
        <v>4.6</v>
      </c>
      <c r="F61" s="16">
        <f t="shared" si="0"/>
        <v>0</v>
      </c>
      <c r="G61" s="16"/>
    </row>
    <row r="62" spans="1:7" ht="12">
      <c r="A62" s="1" t="s">
        <v>38</v>
      </c>
      <c r="B62" s="6">
        <f>'TRB Record'!C61</f>
        <v>0</v>
      </c>
      <c r="C62" s="30"/>
      <c r="D62" s="54"/>
      <c r="E62" s="54">
        <v>4.6</v>
      </c>
      <c r="F62" s="16">
        <f t="shared" si="0"/>
        <v>0</v>
      </c>
      <c r="G62" s="16">
        <f>AVERAGE(F61:F62)</f>
        <v>0</v>
      </c>
    </row>
  </sheetData>
  <sheetProtection sheet="1" objects="1" scenarios="1"/>
  <mergeCells count="1">
    <mergeCell ref="C1:E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X69"/>
  <sheetViews>
    <sheetView zoomScalePageLayoutView="0" workbookViewId="0" topLeftCell="A1">
      <pane xSplit="3" ySplit="1" topLeftCell="D14" activePane="bottomRight" state="frozen"/>
      <selection pane="topLeft" activeCell="K2" sqref="K2"/>
      <selection pane="topRight" activeCell="K2" sqref="K2"/>
      <selection pane="bottomLeft" activeCell="K2" sqref="K2"/>
      <selection pane="bottomRight" activeCell="P46" sqref="P46"/>
    </sheetView>
  </sheetViews>
  <sheetFormatPr defaultColWidth="10.8515625" defaultRowHeight="12.75"/>
  <cols>
    <col min="1" max="1" width="10.8515625" style="1" customWidth="1"/>
    <col min="2" max="2" width="15.7109375" style="2" customWidth="1"/>
    <col min="3" max="3" width="16.421875" style="6" customWidth="1"/>
    <col min="4" max="4" width="7.00390625" style="2" customWidth="1"/>
    <col min="5" max="5" width="7.00390625" style="1" customWidth="1"/>
    <col min="6" max="7" width="7.7109375" style="2" customWidth="1"/>
    <col min="8" max="8" width="7.7109375" style="1" customWidth="1"/>
    <col min="9" max="9" width="7.7109375" style="2" customWidth="1"/>
    <col min="10" max="12" width="7.7109375" style="1" customWidth="1"/>
    <col min="13" max="14" width="7.7109375" style="10" customWidth="1"/>
    <col min="15" max="15" width="9.57421875" style="2" customWidth="1"/>
    <col min="16" max="18" width="7.00390625" style="2" customWidth="1"/>
    <col min="19" max="19" width="7.00390625" style="11" customWidth="1"/>
    <col min="20" max="20" width="7.00390625" style="13" customWidth="1"/>
    <col min="21" max="21" width="7.00390625" style="2" customWidth="1"/>
    <col min="22" max="24" width="7.00390625" style="10" customWidth="1"/>
    <col min="25" max="16384" width="10.8515625" style="5" customWidth="1"/>
  </cols>
  <sheetData>
    <row r="1" spans="1:24" s="24" customFormat="1" ht="124.5">
      <c r="A1" s="24" t="s">
        <v>0</v>
      </c>
      <c r="B1" s="47" t="s">
        <v>55</v>
      </c>
      <c r="C1" s="23" t="s">
        <v>39</v>
      </c>
      <c r="D1" s="47" t="s">
        <v>56</v>
      </c>
      <c r="E1" s="24" t="s">
        <v>57</v>
      </c>
      <c r="F1" s="47" t="s">
        <v>58</v>
      </c>
      <c r="G1" s="47" t="s">
        <v>59</v>
      </c>
      <c r="H1" s="24" t="s">
        <v>60</v>
      </c>
      <c r="I1" s="47" t="s">
        <v>61</v>
      </c>
      <c r="J1" s="24" t="s">
        <v>62</v>
      </c>
      <c r="K1" s="24" t="s">
        <v>48</v>
      </c>
      <c r="L1" s="24" t="s">
        <v>63</v>
      </c>
      <c r="M1" s="25" t="s">
        <v>64</v>
      </c>
      <c r="N1" s="25" t="s">
        <v>65</v>
      </c>
      <c r="O1" s="47" t="s">
        <v>66</v>
      </c>
      <c r="P1" s="52" t="s">
        <v>132</v>
      </c>
      <c r="Q1" s="46" t="s">
        <v>67</v>
      </c>
      <c r="R1" s="46" t="s">
        <v>68</v>
      </c>
      <c r="S1" s="26" t="s">
        <v>69</v>
      </c>
      <c r="T1" s="47" t="s">
        <v>140</v>
      </c>
      <c r="U1" s="46" t="s">
        <v>142</v>
      </c>
      <c r="V1" s="25" t="s">
        <v>70</v>
      </c>
      <c r="W1" s="25" t="s">
        <v>71</v>
      </c>
      <c r="X1" s="25" t="s">
        <v>72</v>
      </c>
    </row>
    <row r="2" spans="1:24" ht="12">
      <c r="A2" s="1">
        <f>'TRB Record'!A2</f>
        <v>1</v>
      </c>
      <c r="C2" s="6">
        <f>'TRB Record'!C2</f>
        <v>0</v>
      </c>
      <c r="D2" s="7"/>
      <c r="E2" s="10">
        <f>(D2*'% solids'!J4)/100</f>
        <v>0</v>
      </c>
      <c r="F2" s="12"/>
      <c r="G2" s="12"/>
      <c r="H2" s="16">
        <f aca="true" t="shared" si="0" ref="H2:H33">(G2-F2)*1000</f>
        <v>0</v>
      </c>
      <c r="I2" s="12"/>
      <c r="J2" s="16">
        <f aca="true" t="shared" si="1" ref="J2:J33">(I2-F2)*1000</f>
        <v>0</v>
      </c>
      <c r="K2" s="16" t="e">
        <f aca="true" t="shared" si="2" ref="K2:K33">(J2/E2)*100</f>
        <v>#DIV/0!</v>
      </c>
      <c r="L2" s="16">
        <f aca="true" t="shared" si="3" ref="L2:L33">H2-J2</f>
        <v>0</v>
      </c>
      <c r="M2" s="16">
        <f>IF(E2=0,0,100*L2/E2)</f>
        <v>0</v>
      </c>
      <c r="N2" s="16">
        <f>M2-Protein!G4</f>
        <v>0</v>
      </c>
      <c r="O2" s="42"/>
      <c r="Q2" s="13"/>
      <c r="R2" s="13"/>
      <c r="S2" s="11" t="e">
        <f aca="true" t="shared" si="4" ref="S2:S33">(Q2+R2)/Q2</f>
        <v>#DIV/0!</v>
      </c>
      <c r="U2" s="13">
        <v>87</v>
      </c>
      <c r="V2" s="10" t="e">
        <f aca="true" t="shared" si="5" ref="V2:V33">(O2*U2*100*S2)/(T2*E2)</f>
        <v>#DIV/0!</v>
      </c>
      <c r="W2" s="16">
        <f>IF(ISERROR(V2),N2,N2+V2)</f>
        <v>0</v>
      </c>
      <c r="X2" s="16"/>
    </row>
    <row r="3" spans="1:24" ht="12">
      <c r="A3" s="1" t="str">
        <f>'TRB Record'!A3</f>
        <v>replicate 1</v>
      </c>
      <c r="C3" s="6">
        <f>'TRB Record'!C3</f>
        <v>0</v>
      </c>
      <c r="D3" s="7"/>
      <c r="E3" s="10">
        <f>(D3*'% solids'!J4)/100</f>
        <v>0</v>
      </c>
      <c r="F3" s="12"/>
      <c r="G3" s="12"/>
      <c r="H3" s="16">
        <f t="shared" si="0"/>
        <v>0</v>
      </c>
      <c r="I3" s="12"/>
      <c r="J3" s="16">
        <f t="shared" si="1"/>
        <v>0</v>
      </c>
      <c r="K3" s="16" t="e">
        <f t="shared" si="2"/>
        <v>#DIV/0!</v>
      </c>
      <c r="L3" s="16">
        <f t="shared" si="3"/>
        <v>0</v>
      </c>
      <c r="M3" s="16">
        <f aca="true" t="shared" si="6" ref="M3:M61">IF(E3=0,0,100*L3/E3)</f>
        <v>0</v>
      </c>
      <c r="N3" s="16">
        <f>M3-Protein!G4</f>
        <v>0</v>
      </c>
      <c r="O3" s="42"/>
      <c r="Q3" s="13"/>
      <c r="R3" s="13"/>
      <c r="S3" s="11" t="e">
        <f t="shared" si="4"/>
        <v>#DIV/0!</v>
      </c>
      <c r="U3" s="13">
        <v>87</v>
      </c>
      <c r="V3" s="10" t="e">
        <f t="shared" si="5"/>
        <v>#DIV/0!</v>
      </c>
      <c r="W3" s="16">
        <f aca="true" t="shared" si="7" ref="W3:W61">IF(ISERROR(V3),N3,N3+V3)</f>
        <v>0</v>
      </c>
      <c r="X3" s="16">
        <f>AVERAGE(W2:W3)</f>
        <v>0</v>
      </c>
    </row>
    <row r="4" spans="1:24" ht="12">
      <c r="A4" s="1">
        <f>'TRB Record'!A4</f>
        <v>2</v>
      </c>
      <c r="C4" s="6">
        <f>'TRB Record'!C4</f>
        <v>0</v>
      </c>
      <c r="D4" s="7"/>
      <c r="E4" s="10">
        <f>(D4*'% solids'!J6)/100</f>
        <v>0</v>
      </c>
      <c r="F4" s="12"/>
      <c r="G4" s="12"/>
      <c r="H4" s="16">
        <f t="shared" si="0"/>
        <v>0</v>
      </c>
      <c r="I4" s="12"/>
      <c r="J4" s="16">
        <f t="shared" si="1"/>
        <v>0</v>
      </c>
      <c r="K4" s="16" t="e">
        <f t="shared" si="2"/>
        <v>#DIV/0!</v>
      </c>
      <c r="L4" s="16">
        <f t="shared" si="3"/>
        <v>0</v>
      </c>
      <c r="M4" s="16">
        <f t="shared" si="6"/>
        <v>0</v>
      </c>
      <c r="N4" s="16">
        <f>M4-Protein!G6</f>
        <v>0</v>
      </c>
      <c r="O4" s="42"/>
      <c r="Q4" s="13"/>
      <c r="R4" s="13"/>
      <c r="S4" s="11" t="e">
        <f t="shared" si="4"/>
        <v>#DIV/0!</v>
      </c>
      <c r="U4" s="13">
        <v>87</v>
      </c>
      <c r="V4" s="10" t="e">
        <f t="shared" si="5"/>
        <v>#DIV/0!</v>
      </c>
      <c r="W4" s="16">
        <f t="shared" si="7"/>
        <v>0</v>
      </c>
      <c r="X4" s="16"/>
    </row>
    <row r="5" spans="1:24" ht="12">
      <c r="A5" s="1" t="str">
        <f>'TRB Record'!A5</f>
        <v>replicate 2</v>
      </c>
      <c r="C5" s="6">
        <f>'TRB Record'!C5</f>
        <v>0</v>
      </c>
      <c r="D5" s="7"/>
      <c r="E5" s="10">
        <f>(D5*'% solids'!J6)/100</f>
        <v>0</v>
      </c>
      <c r="F5" s="12"/>
      <c r="G5" s="12"/>
      <c r="H5" s="16">
        <f t="shared" si="0"/>
        <v>0</v>
      </c>
      <c r="I5" s="12"/>
      <c r="J5" s="16">
        <f t="shared" si="1"/>
        <v>0</v>
      </c>
      <c r="K5" s="16" t="e">
        <f t="shared" si="2"/>
        <v>#DIV/0!</v>
      </c>
      <c r="L5" s="16">
        <f t="shared" si="3"/>
        <v>0</v>
      </c>
      <c r="M5" s="16">
        <f t="shared" si="6"/>
        <v>0</v>
      </c>
      <c r="N5" s="16">
        <f>M5-Protein!G6</f>
        <v>0</v>
      </c>
      <c r="O5" s="42"/>
      <c r="Q5" s="13"/>
      <c r="R5" s="13"/>
      <c r="S5" s="11" t="e">
        <f t="shared" si="4"/>
        <v>#DIV/0!</v>
      </c>
      <c r="U5" s="13">
        <v>87</v>
      </c>
      <c r="V5" s="10" t="e">
        <f t="shared" si="5"/>
        <v>#DIV/0!</v>
      </c>
      <c r="W5" s="16">
        <f t="shared" si="7"/>
        <v>0</v>
      </c>
      <c r="X5" s="16">
        <f>AVERAGE(W4:W5)</f>
        <v>0</v>
      </c>
    </row>
    <row r="6" spans="1:24" ht="12">
      <c r="A6" s="1">
        <f>'TRB Record'!A6</f>
        <v>3</v>
      </c>
      <c r="C6" s="6">
        <f>'TRB Record'!C6</f>
        <v>0</v>
      </c>
      <c r="D6" s="7"/>
      <c r="E6" s="10">
        <f>(D6*'% solids'!J8)/100</f>
        <v>0</v>
      </c>
      <c r="F6" s="12"/>
      <c r="G6" s="12"/>
      <c r="H6" s="16">
        <f t="shared" si="0"/>
        <v>0</v>
      </c>
      <c r="I6" s="12"/>
      <c r="J6" s="16">
        <f t="shared" si="1"/>
        <v>0</v>
      </c>
      <c r="K6" s="16" t="e">
        <f t="shared" si="2"/>
        <v>#DIV/0!</v>
      </c>
      <c r="L6" s="16">
        <f t="shared" si="3"/>
        <v>0</v>
      </c>
      <c r="M6" s="16">
        <f t="shared" si="6"/>
        <v>0</v>
      </c>
      <c r="N6" s="16">
        <f>M6-Protein!G8</f>
        <v>0</v>
      </c>
      <c r="O6" s="42"/>
      <c r="Q6" s="13"/>
      <c r="R6" s="13"/>
      <c r="S6" s="11" t="e">
        <f t="shared" si="4"/>
        <v>#DIV/0!</v>
      </c>
      <c r="U6" s="13">
        <v>87</v>
      </c>
      <c r="V6" s="10" t="e">
        <f t="shared" si="5"/>
        <v>#DIV/0!</v>
      </c>
      <c r="W6" s="16">
        <f t="shared" si="7"/>
        <v>0</v>
      </c>
      <c r="X6" s="16"/>
    </row>
    <row r="7" spans="1:24" ht="12">
      <c r="A7" s="1" t="str">
        <f>'TRB Record'!A7</f>
        <v>replicate 3</v>
      </c>
      <c r="C7" s="6">
        <f>'TRB Record'!C7</f>
        <v>0</v>
      </c>
      <c r="D7" s="7"/>
      <c r="E7" s="10">
        <f>(D7*'% solids'!J8)/100</f>
        <v>0</v>
      </c>
      <c r="F7" s="12"/>
      <c r="G7" s="12"/>
      <c r="H7" s="16">
        <f t="shared" si="0"/>
        <v>0</v>
      </c>
      <c r="I7" s="12"/>
      <c r="J7" s="16">
        <f t="shared" si="1"/>
        <v>0</v>
      </c>
      <c r="K7" s="16" t="e">
        <f t="shared" si="2"/>
        <v>#DIV/0!</v>
      </c>
      <c r="L7" s="16">
        <f t="shared" si="3"/>
        <v>0</v>
      </c>
      <c r="M7" s="16">
        <f t="shared" si="6"/>
        <v>0</v>
      </c>
      <c r="N7" s="16">
        <f>M7-Protein!G8</f>
        <v>0</v>
      </c>
      <c r="O7" s="42"/>
      <c r="Q7" s="13"/>
      <c r="R7" s="13"/>
      <c r="S7" s="11" t="e">
        <f t="shared" si="4"/>
        <v>#DIV/0!</v>
      </c>
      <c r="U7" s="13">
        <v>87</v>
      </c>
      <c r="V7" s="10" t="e">
        <f t="shared" si="5"/>
        <v>#DIV/0!</v>
      </c>
      <c r="W7" s="16">
        <f t="shared" si="7"/>
        <v>0</v>
      </c>
      <c r="X7" s="16">
        <f>AVERAGE(W6:W7)</f>
        <v>0</v>
      </c>
    </row>
    <row r="8" spans="1:24" ht="12">
      <c r="A8" s="1">
        <f>'TRB Record'!A8</f>
        <v>4</v>
      </c>
      <c r="C8" s="6">
        <f>'TRB Record'!C8</f>
        <v>0</v>
      </c>
      <c r="D8" s="7"/>
      <c r="E8" s="10">
        <f>(D8*'% solids'!J10)/100</f>
        <v>0</v>
      </c>
      <c r="F8" s="12"/>
      <c r="G8" s="12"/>
      <c r="H8" s="16">
        <f t="shared" si="0"/>
        <v>0</v>
      </c>
      <c r="I8" s="12"/>
      <c r="J8" s="16">
        <f t="shared" si="1"/>
        <v>0</v>
      </c>
      <c r="K8" s="16" t="e">
        <f t="shared" si="2"/>
        <v>#DIV/0!</v>
      </c>
      <c r="L8" s="16">
        <f t="shared" si="3"/>
        <v>0</v>
      </c>
      <c r="M8" s="16">
        <f t="shared" si="6"/>
        <v>0</v>
      </c>
      <c r="N8" s="16">
        <f>M8-Protein!G10</f>
        <v>0</v>
      </c>
      <c r="O8" s="42"/>
      <c r="Q8" s="13"/>
      <c r="R8" s="13"/>
      <c r="S8" s="11" t="e">
        <f t="shared" si="4"/>
        <v>#DIV/0!</v>
      </c>
      <c r="U8" s="13">
        <v>87</v>
      </c>
      <c r="V8" s="10" t="e">
        <f t="shared" si="5"/>
        <v>#DIV/0!</v>
      </c>
      <c r="W8" s="16">
        <f t="shared" si="7"/>
        <v>0</v>
      </c>
      <c r="X8" s="16"/>
    </row>
    <row r="9" spans="1:24" ht="12">
      <c r="A9" s="1" t="str">
        <f>'TRB Record'!A9</f>
        <v>replicate 4</v>
      </c>
      <c r="C9" s="6">
        <f>'TRB Record'!C9</f>
        <v>0</v>
      </c>
      <c r="D9" s="7"/>
      <c r="E9" s="10">
        <f>(D9*'% solids'!J10)/100</f>
        <v>0</v>
      </c>
      <c r="F9" s="12"/>
      <c r="G9" s="12"/>
      <c r="H9" s="16">
        <f t="shared" si="0"/>
        <v>0</v>
      </c>
      <c r="I9" s="12"/>
      <c r="J9" s="16">
        <f t="shared" si="1"/>
        <v>0</v>
      </c>
      <c r="K9" s="16" t="e">
        <f t="shared" si="2"/>
        <v>#DIV/0!</v>
      </c>
      <c r="L9" s="16">
        <f t="shared" si="3"/>
        <v>0</v>
      </c>
      <c r="M9" s="16">
        <f t="shared" si="6"/>
        <v>0</v>
      </c>
      <c r="N9" s="16">
        <f>M9-Protein!G10</f>
        <v>0</v>
      </c>
      <c r="O9" s="42"/>
      <c r="Q9" s="13"/>
      <c r="R9" s="13"/>
      <c r="S9" s="11" t="e">
        <f t="shared" si="4"/>
        <v>#DIV/0!</v>
      </c>
      <c r="U9" s="13">
        <v>87</v>
      </c>
      <c r="V9" s="10" t="e">
        <f t="shared" si="5"/>
        <v>#DIV/0!</v>
      </c>
      <c r="W9" s="16">
        <f t="shared" si="7"/>
        <v>0</v>
      </c>
      <c r="X9" s="16">
        <f>AVERAGE(W8:W9)</f>
        <v>0</v>
      </c>
    </row>
    <row r="10" spans="1:24" ht="12">
      <c r="A10" s="1">
        <f>'TRB Record'!A10</f>
        <v>5</v>
      </c>
      <c r="C10" s="6">
        <f>'TRB Record'!C10</f>
        <v>0</v>
      </c>
      <c r="D10" s="7"/>
      <c r="E10" s="10">
        <f>(D10*'% solids'!J12)/100</f>
        <v>0</v>
      </c>
      <c r="F10" s="12"/>
      <c r="G10" s="12"/>
      <c r="H10" s="16">
        <f t="shared" si="0"/>
        <v>0</v>
      </c>
      <c r="I10" s="12"/>
      <c r="J10" s="16">
        <f t="shared" si="1"/>
        <v>0</v>
      </c>
      <c r="K10" s="16" t="e">
        <f t="shared" si="2"/>
        <v>#DIV/0!</v>
      </c>
      <c r="L10" s="16">
        <f t="shared" si="3"/>
        <v>0</v>
      </c>
      <c r="M10" s="16">
        <f t="shared" si="6"/>
        <v>0</v>
      </c>
      <c r="N10" s="16">
        <f>M10-Protein!G12</f>
        <v>0</v>
      </c>
      <c r="O10" s="42"/>
      <c r="Q10" s="13"/>
      <c r="R10" s="13"/>
      <c r="S10" s="11" t="e">
        <f t="shared" si="4"/>
        <v>#DIV/0!</v>
      </c>
      <c r="U10" s="13">
        <v>87</v>
      </c>
      <c r="V10" s="10" t="e">
        <f t="shared" si="5"/>
        <v>#DIV/0!</v>
      </c>
      <c r="W10" s="16">
        <f t="shared" si="7"/>
        <v>0</v>
      </c>
      <c r="X10" s="16"/>
    </row>
    <row r="11" spans="1:24" ht="12">
      <c r="A11" s="1" t="str">
        <f>'TRB Record'!A11</f>
        <v>replicate 5</v>
      </c>
      <c r="C11" s="6">
        <f>'TRB Record'!C11</f>
        <v>0</v>
      </c>
      <c r="D11" s="7"/>
      <c r="E11" s="10">
        <f>(D11*'% solids'!J12)/100</f>
        <v>0</v>
      </c>
      <c r="F11" s="12"/>
      <c r="G11" s="12"/>
      <c r="H11" s="16">
        <f t="shared" si="0"/>
        <v>0</v>
      </c>
      <c r="I11" s="12"/>
      <c r="J11" s="16">
        <f t="shared" si="1"/>
        <v>0</v>
      </c>
      <c r="K11" s="16" t="e">
        <f t="shared" si="2"/>
        <v>#DIV/0!</v>
      </c>
      <c r="L11" s="16">
        <f t="shared" si="3"/>
        <v>0</v>
      </c>
      <c r="M11" s="16">
        <f t="shared" si="6"/>
        <v>0</v>
      </c>
      <c r="N11" s="16">
        <f>M11-Protein!G12</f>
        <v>0</v>
      </c>
      <c r="O11" s="42"/>
      <c r="Q11" s="13"/>
      <c r="R11" s="13"/>
      <c r="S11" s="11" t="e">
        <f t="shared" si="4"/>
        <v>#DIV/0!</v>
      </c>
      <c r="U11" s="13">
        <v>87</v>
      </c>
      <c r="V11" s="10" t="e">
        <f t="shared" si="5"/>
        <v>#DIV/0!</v>
      </c>
      <c r="W11" s="16">
        <f t="shared" si="7"/>
        <v>0</v>
      </c>
      <c r="X11" s="16">
        <f>AVERAGE(W10:W11)</f>
        <v>0</v>
      </c>
    </row>
    <row r="12" spans="1:24" ht="12">
      <c r="A12" s="1">
        <f>'TRB Record'!A12</f>
        <v>6</v>
      </c>
      <c r="C12" s="6">
        <f>'TRB Record'!C12</f>
        <v>0</v>
      </c>
      <c r="D12" s="7"/>
      <c r="E12" s="10">
        <f>(D12*'% solids'!J14)/100</f>
        <v>0</v>
      </c>
      <c r="F12" s="12"/>
      <c r="G12" s="12"/>
      <c r="H12" s="16">
        <f t="shared" si="0"/>
        <v>0</v>
      </c>
      <c r="I12" s="12"/>
      <c r="J12" s="16">
        <f t="shared" si="1"/>
        <v>0</v>
      </c>
      <c r="K12" s="16" t="e">
        <f t="shared" si="2"/>
        <v>#DIV/0!</v>
      </c>
      <c r="L12" s="16">
        <f t="shared" si="3"/>
        <v>0</v>
      </c>
      <c r="M12" s="16">
        <f t="shared" si="6"/>
        <v>0</v>
      </c>
      <c r="N12" s="16">
        <f>M12-Protein!G14</f>
        <v>0</v>
      </c>
      <c r="O12" s="42"/>
      <c r="Q12" s="13"/>
      <c r="R12" s="13"/>
      <c r="S12" s="11" t="e">
        <f t="shared" si="4"/>
        <v>#DIV/0!</v>
      </c>
      <c r="U12" s="13">
        <v>87</v>
      </c>
      <c r="V12" s="10" t="e">
        <f t="shared" si="5"/>
        <v>#DIV/0!</v>
      </c>
      <c r="W12" s="16">
        <f t="shared" si="7"/>
        <v>0</v>
      </c>
      <c r="X12" s="16"/>
    </row>
    <row r="13" spans="1:24" ht="12">
      <c r="A13" s="1" t="str">
        <f>'TRB Record'!A13</f>
        <v>replicate 6</v>
      </c>
      <c r="C13" s="6">
        <f>'TRB Record'!C13</f>
        <v>0</v>
      </c>
      <c r="D13" s="7"/>
      <c r="E13" s="10">
        <f>(D13*'% solids'!J14)/100</f>
        <v>0</v>
      </c>
      <c r="F13" s="12"/>
      <c r="G13" s="12"/>
      <c r="H13" s="16">
        <f t="shared" si="0"/>
        <v>0</v>
      </c>
      <c r="I13" s="12"/>
      <c r="J13" s="16">
        <f t="shared" si="1"/>
        <v>0</v>
      </c>
      <c r="K13" s="16" t="e">
        <f t="shared" si="2"/>
        <v>#DIV/0!</v>
      </c>
      <c r="L13" s="16">
        <f t="shared" si="3"/>
        <v>0</v>
      </c>
      <c r="M13" s="16">
        <f t="shared" si="6"/>
        <v>0</v>
      </c>
      <c r="N13" s="16">
        <f>M13-Protein!G14</f>
        <v>0</v>
      </c>
      <c r="O13" s="42"/>
      <c r="Q13" s="13"/>
      <c r="R13" s="13"/>
      <c r="S13" s="11" t="e">
        <f t="shared" si="4"/>
        <v>#DIV/0!</v>
      </c>
      <c r="U13" s="13">
        <v>87</v>
      </c>
      <c r="V13" s="10" t="e">
        <f t="shared" si="5"/>
        <v>#DIV/0!</v>
      </c>
      <c r="W13" s="16">
        <f t="shared" si="7"/>
        <v>0</v>
      </c>
      <c r="X13" s="16">
        <f>AVERAGE(W12:W13)</f>
        <v>0</v>
      </c>
    </row>
    <row r="14" spans="1:24" ht="12.75">
      <c r="A14" s="1">
        <f>'TRB Record'!A14</f>
        <v>7</v>
      </c>
      <c r="C14" s="6">
        <f>'TRB Record'!C14</f>
        <v>0</v>
      </c>
      <c r="D14" s="7"/>
      <c r="E14" s="10">
        <f>(D14*'% solids'!J16)/100</f>
        <v>0</v>
      </c>
      <c r="F14" s="12"/>
      <c r="G14" s="12"/>
      <c r="H14" s="16">
        <f t="shared" si="0"/>
        <v>0</v>
      </c>
      <c r="I14" s="12"/>
      <c r="J14" s="16">
        <f t="shared" si="1"/>
        <v>0</v>
      </c>
      <c r="K14" s="16" t="e">
        <f t="shared" si="2"/>
        <v>#DIV/0!</v>
      </c>
      <c r="L14" s="16">
        <f t="shared" si="3"/>
        <v>0</v>
      </c>
      <c r="M14" s="16">
        <f t="shared" si="6"/>
        <v>0</v>
      </c>
      <c r="N14" s="16">
        <f>M14-Protein!G16</f>
        <v>0</v>
      </c>
      <c r="O14" s="42"/>
      <c r="Q14" s="13"/>
      <c r="R14" s="13"/>
      <c r="S14" s="11" t="e">
        <f t="shared" si="4"/>
        <v>#DIV/0!</v>
      </c>
      <c r="U14" s="74">
        <v>86.73</v>
      </c>
      <c r="V14" s="10" t="e">
        <f t="shared" si="5"/>
        <v>#DIV/0!</v>
      </c>
      <c r="W14" s="16">
        <f t="shared" si="7"/>
        <v>0</v>
      </c>
      <c r="X14" s="16"/>
    </row>
    <row r="15" spans="1:24" ht="12.75">
      <c r="A15" s="1" t="str">
        <f>'TRB Record'!A15</f>
        <v>replicate 7</v>
      </c>
      <c r="C15" s="6">
        <f>'TRB Record'!C15</f>
        <v>0</v>
      </c>
      <c r="D15" s="7"/>
      <c r="E15" s="10">
        <f>(D15*'% solids'!J16)/100</f>
        <v>0</v>
      </c>
      <c r="F15" s="12"/>
      <c r="G15" s="12"/>
      <c r="H15" s="16">
        <f t="shared" si="0"/>
        <v>0</v>
      </c>
      <c r="I15" s="12"/>
      <c r="J15" s="16">
        <f t="shared" si="1"/>
        <v>0</v>
      </c>
      <c r="K15" s="16" t="e">
        <f t="shared" si="2"/>
        <v>#DIV/0!</v>
      </c>
      <c r="L15" s="16">
        <f t="shared" si="3"/>
        <v>0</v>
      </c>
      <c r="M15" s="16">
        <f t="shared" si="6"/>
        <v>0</v>
      </c>
      <c r="N15" s="16">
        <f>M15-Protein!G16</f>
        <v>0</v>
      </c>
      <c r="O15" s="42"/>
      <c r="Q15" s="13"/>
      <c r="R15" s="13"/>
      <c r="S15" s="11" t="e">
        <f t="shared" si="4"/>
        <v>#DIV/0!</v>
      </c>
      <c r="U15" s="74">
        <v>86.73</v>
      </c>
      <c r="V15" s="10" t="e">
        <f t="shared" si="5"/>
        <v>#DIV/0!</v>
      </c>
      <c r="W15" s="16">
        <f t="shared" si="7"/>
        <v>0</v>
      </c>
      <c r="X15" s="16">
        <f>AVERAGE(W14:W15)</f>
        <v>0</v>
      </c>
    </row>
    <row r="16" spans="1:24" ht="12.75">
      <c r="A16" s="1">
        <f>'TRB Record'!A16</f>
        <v>8</v>
      </c>
      <c r="C16" s="6">
        <f>'TRB Record'!C16</f>
        <v>0</v>
      </c>
      <c r="D16" s="7"/>
      <c r="E16" s="10">
        <f>(D16*'% solids'!J18)/100</f>
        <v>0</v>
      </c>
      <c r="F16" s="12"/>
      <c r="G16" s="12"/>
      <c r="H16" s="16">
        <f t="shared" si="0"/>
        <v>0</v>
      </c>
      <c r="I16" s="12"/>
      <c r="J16" s="16">
        <f t="shared" si="1"/>
        <v>0</v>
      </c>
      <c r="K16" s="16" t="e">
        <f t="shared" si="2"/>
        <v>#DIV/0!</v>
      </c>
      <c r="L16" s="16">
        <f t="shared" si="3"/>
        <v>0</v>
      </c>
      <c r="M16" s="16">
        <f t="shared" si="6"/>
        <v>0</v>
      </c>
      <c r="N16" s="16">
        <f>M16-Protein!G18</f>
        <v>0</v>
      </c>
      <c r="O16" s="42"/>
      <c r="Q16" s="13"/>
      <c r="R16" s="13"/>
      <c r="S16" s="11" t="e">
        <f t="shared" si="4"/>
        <v>#DIV/0!</v>
      </c>
      <c r="U16" s="74">
        <v>86.73</v>
      </c>
      <c r="V16" s="10" t="e">
        <f t="shared" si="5"/>
        <v>#DIV/0!</v>
      </c>
      <c r="W16" s="16">
        <f t="shared" si="7"/>
        <v>0</v>
      </c>
      <c r="X16" s="16"/>
    </row>
    <row r="17" spans="1:24" ht="12.75">
      <c r="A17" s="1" t="str">
        <f>'TRB Record'!A17</f>
        <v>replicate 8</v>
      </c>
      <c r="C17" s="6">
        <f>'TRB Record'!C17</f>
        <v>0</v>
      </c>
      <c r="D17" s="7"/>
      <c r="E17" s="10">
        <f>(D17*'% solids'!J18)/100</f>
        <v>0</v>
      </c>
      <c r="F17" s="12"/>
      <c r="G17" s="12"/>
      <c r="H17" s="16">
        <f t="shared" si="0"/>
        <v>0</v>
      </c>
      <c r="I17" s="12"/>
      <c r="J17" s="16">
        <f t="shared" si="1"/>
        <v>0</v>
      </c>
      <c r="K17" s="16" t="e">
        <f t="shared" si="2"/>
        <v>#DIV/0!</v>
      </c>
      <c r="L17" s="16">
        <f t="shared" si="3"/>
        <v>0</v>
      </c>
      <c r="M17" s="16">
        <f t="shared" si="6"/>
        <v>0</v>
      </c>
      <c r="N17" s="16">
        <f>M17-Protein!G18</f>
        <v>0</v>
      </c>
      <c r="O17" s="42"/>
      <c r="Q17" s="13"/>
      <c r="R17" s="13"/>
      <c r="S17" s="11" t="e">
        <f t="shared" si="4"/>
        <v>#DIV/0!</v>
      </c>
      <c r="U17" s="74">
        <v>86.73</v>
      </c>
      <c r="V17" s="10" t="e">
        <f t="shared" si="5"/>
        <v>#DIV/0!</v>
      </c>
      <c r="W17" s="16">
        <f t="shared" si="7"/>
        <v>0</v>
      </c>
      <c r="X17" s="16">
        <f>AVERAGE(W16:W17)</f>
        <v>0</v>
      </c>
    </row>
    <row r="18" spans="1:24" ht="12.75">
      <c r="A18" s="1">
        <f>'TRB Record'!A18</f>
        <v>9</v>
      </c>
      <c r="C18" s="6">
        <f>'TRB Record'!C18</f>
        <v>0</v>
      </c>
      <c r="D18" s="7"/>
      <c r="E18" s="10">
        <f>(D18*'% solids'!J20)/100</f>
        <v>0</v>
      </c>
      <c r="F18" s="12"/>
      <c r="G18" s="12"/>
      <c r="H18" s="16">
        <f t="shared" si="0"/>
        <v>0</v>
      </c>
      <c r="I18" s="12"/>
      <c r="J18" s="16">
        <f t="shared" si="1"/>
        <v>0</v>
      </c>
      <c r="K18" s="16" t="e">
        <f t="shared" si="2"/>
        <v>#DIV/0!</v>
      </c>
      <c r="L18" s="16">
        <f t="shared" si="3"/>
        <v>0</v>
      </c>
      <c r="M18" s="16">
        <f t="shared" si="6"/>
        <v>0</v>
      </c>
      <c r="N18" s="16">
        <f>M18-Protein!G20</f>
        <v>0</v>
      </c>
      <c r="O18" s="42"/>
      <c r="Q18" s="13"/>
      <c r="R18" s="13"/>
      <c r="S18" s="11" t="e">
        <f t="shared" si="4"/>
        <v>#DIV/0!</v>
      </c>
      <c r="U18" s="74">
        <v>86.73</v>
      </c>
      <c r="V18" s="10" t="e">
        <f t="shared" si="5"/>
        <v>#DIV/0!</v>
      </c>
      <c r="W18" s="16">
        <f t="shared" si="7"/>
        <v>0</v>
      </c>
      <c r="X18" s="16"/>
    </row>
    <row r="19" spans="1:24" ht="12.75">
      <c r="A19" s="1" t="str">
        <f>'TRB Record'!A19</f>
        <v>replicate 9</v>
      </c>
      <c r="C19" s="6">
        <f>'TRB Record'!C19</f>
        <v>0</v>
      </c>
      <c r="D19" s="7"/>
      <c r="E19" s="10">
        <f>(D19*'% solids'!J20)/100</f>
        <v>0</v>
      </c>
      <c r="F19" s="12"/>
      <c r="G19" s="12"/>
      <c r="H19" s="16">
        <f t="shared" si="0"/>
        <v>0</v>
      </c>
      <c r="I19" s="12"/>
      <c r="J19" s="16">
        <f t="shared" si="1"/>
        <v>0</v>
      </c>
      <c r="K19" s="16" t="e">
        <f t="shared" si="2"/>
        <v>#DIV/0!</v>
      </c>
      <c r="L19" s="16">
        <f t="shared" si="3"/>
        <v>0</v>
      </c>
      <c r="M19" s="16">
        <f t="shared" si="6"/>
        <v>0</v>
      </c>
      <c r="N19" s="16">
        <f>M19-Protein!G20</f>
        <v>0</v>
      </c>
      <c r="O19" s="42"/>
      <c r="Q19" s="13"/>
      <c r="R19" s="13"/>
      <c r="S19" s="11" t="e">
        <f t="shared" si="4"/>
        <v>#DIV/0!</v>
      </c>
      <c r="U19" s="74">
        <v>86.73</v>
      </c>
      <c r="V19" s="10" t="e">
        <f t="shared" si="5"/>
        <v>#DIV/0!</v>
      </c>
      <c r="W19" s="16">
        <f t="shared" si="7"/>
        <v>0</v>
      </c>
      <c r="X19" s="16">
        <f>AVERAGE(W18:W19)</f>
        <v>0</v>
      </c>
    </row>
    <row r="20" spans="1:24" ht="12.75">
      <c r="A20" s="1">
        <f>'TRB Record'!A20</f>
        <v>10</v>
      </c>
      <c r="C20" s="6">
        <f>'TRB Record'!C20</f>
        <v>0</v>
      </c>
      <c r="D20" s="7"/>
      <c r="E20" s="10">
        <f>(D20*'% solids'!J22)/100</f>
        <v>0</v>
      </c>
      <c r="F20" s="12"/>
      <c r="G20" s="12"/>
      <c r="H20" s="16">
        <f t="shared" si="0"/>
        <v>0</v>
      </c>
      <c r="I20" s="12"/>
      <c r="J20" s="16">
        <f t="shared" si="1"/>
        <v>0</v>
      </c>
      <c r="K20" s="16" t="e">
        <f t="shared" si="2"/>
        <v>#DIV/0!</v>
      </c>
      <c r="L20" s="16">
        <f t="shared" si="3"/>
        <v>0</v>
      </c>
      <c r="M20" s="16">
        <f t="shared" si="6"/>
        <v>0</v>
      </c>
      <c r="N20" s="16">
        <f>M20-Protein!G22</f>
        <v>0</v>
      </c>
      <c r="O20" s="42"/>
      <c r="Q20" s="13"/>
      <c r="R20" s="13"/>
      <c r="S20" s="11" t="e">
        <f t="shared" si="4"/>
        <v>#DIV/0!</v>
      </c>
      <c r="U20" s="74">
        <v>86.73</v>
      </c>
      <c r="V20" s="10" t="e">
        <f t="shared" si="5"/>
        <v>#DIV/0!</v>
      </c>
      <c r="W20" s="16">
        <f t="shared" si="7"/>
        <v>0</v>
      </c>
      <c r="X20" s="16"/>
    </row>
    <row r="21" spans="1:24" ht="12.75">
      <c r="A21" s="1" t="str">
        <f>'TRB Record'!A21</f>
        <v>replicate 10</v>
      </c>
      <c r="C21" s="6">
        <f>'TRB Record'!C21</f>
        <v>0</v>
      </c>
      <c r="D21" s="7"/>
      <c r="E21" s="10">
        <f>(D21*'% solids'!J22)/100</f>
        <v>0</v>
      </c>
      <c r="F21" s="12"/>
      <c r="G21" s="12"/>
      <c r="H21" s="16">
        <f t="shared" si="0"/>
        <v>0</v>
      </c>
      <c r="I21" s="12"/>
      <c r="J21" s="16">
        <f t="shared" si="1"/>
        <v>0</v>
      </c>
      <c r="K21" s="16" t="e">
        <f t="shared" si="2"/>
        <v>#DIV/0!</v>
      </c>
      <c r="L21" s="16">
        <f t="shared" si="3"/>
        <v>0</v>
      </c>
      <c r="M21" s="16">
        <f t="shared" si="6"/>
        <v>0</v>
      </c>
      <c r="N21" s="16">
        <f>M21-Protein!G22</f>
        <v>0</v>
      </c>
      <c r="O21" s="42"/>
      <c r="Q21" s="13"/>
      <c r="R21" s="13"/>
      <c r="S21" s="11" t="e">
        <f t="shared" si="4"/>
        <v>#DIV/0!</v>
      </c>
      <c r="U21" s="74">
        <v>86.73</v>
      </c>
      <c r="V21" s="10" t="e">
        <f t="shared" si="5"/>
        <v>#DIV/0!</v>
      </c>
      <c r="W21" s="16">
        <f t="shared" si="7"/>
        <v>0</v>
      </c>
      <c r="X21" s="16">
        <f>AVERAGE(W20:W21)</f>
        <v>0</v>
      </c>
    </row>
    <row r="22" spans="1:24" ht="12.75">
      <c r="A22" s="1">
        <f>'TRB Record'!A22</f>
        <v>11</v>
      </c>
      <c r="C22" s="6">
        <f>'TRB Record'!C22</f>
        <v>0</v>
      </c>
      <c r="D22" s="7"/>
      <c r="E22" s="10">
        <f>(D22*'% solids'!J24)/100</f>
        <v>0</v>
      </c>
      <c r="F22" s="12"/>
      <c r="G22" s="12"/>
      <c r="H22" s="16">
        <f t="shared" si="0"/>
        <v>0</v>
      </c>
      <c r="I22" s="12"/>
      <c r="J22" s="16">
        <f t="shared" si="1"/>
        <v>0</v>
      </c>
      <c r="K22" s="16" t="e">
        <f t="shared" si="2"/>
        <v>#DIV/0!</v>
      </c>
      <c r="L22" s="16">
        <f t="shared" si="3"/>
        <v>0</v>
      </c>
      <c r="M22" s="16">
        <f t="shared" si="6"/>
        <v>0</v>
      </c>
      <c r="N22" s="16">
        <f>M22-Protein!G24</f>
        <v>0</v>
      </c>
      <c r="O22" s="42"/>
      <c r="Q22" s="13"/>
      <c r="R22" s="13"/>
      <c r="S22" s="11" t="e">
        <f t="shared" si="4"/>
        <v>#DIV/0!</v>
      </c>
      <c r="U22" s="74">
        <v>86.73</v>
      </c>
      <c r="V22" s="10" t="e">
        <f t="shared" si="5"/>
        <v>#DIV/0!</v>
      </c>
      <c r="W22" s="16">
        <f t="shared" si="7"/>
        <v>0</v>
      </c>
      <c r="X22" s="16"/>
    </row>
    <row r="23" spans="1:24" ht="12.75">
      <c r="A23" s="1" t="str">
        <f>'TRB Record'!A23</f>
        <v>replicate 11</v>
      </c>
      <c r="C23" s="6">
        <f>'TRB Record'!C23</f>
        <v>0</v>
      </c>
      <c r="D23" s="7"/>
      <c r="E23" s="10">
        <f>(D23*'% solids'!J24)/100</f>
        <v>0</v>
      </c>
      <c r="F23" s="12"/>
      <c r="G23" s="12"/>
      <c r="H23" s="16">
        <f t="shared" si="0"/>
        <v>0</v>
      </c>
      <c r="I23" s="12"/>
      <c r="J23" s="16">
        <f t="shared" si="1"/>
        <v>0</v>
      </c>
      <c r="K23" s="16" t="e">
        <f t="shared" si="2"/>
        <v>#DIV/0!</v>
      </c>
      <c r="L23" s="16">
        <f t="shared" si="3"/>
        <v>0</v>
      </c>
      <c r="M23" s="16">
        <f t="shared" si="6"/>
        <v>0</v>
      </c>
      <c r="N23" s="16">
        <f>M23-Protein!G24</f>
        <v>0</v>
      </c>
      <c r="O23" s="42"/>
      <c r="Q23" s="13"/>
      <c r="R23" s="13"/>
      <c r="S23" s="11" t="e">
        <f t="shared" si="4"/>
        <v>#DIV/0!</v>
      </c>
      <c r="U23" s="74">
        <v>86.73</v>
      </c>
      <c r="V23" s="10" t="e">
        <f t="shared" si="5"/>
        <v>#DIV/0!</v>
      </c>
      <c r="W23" s="16">
        <f t="shared" si="7"/>
        <v>0</v>
      </c>
      <c r="X23" s="16">
        <f>AVERAGE(W22:W23)</f>
        <v>0</v>
      </c>
    </row>
    <row r="24" spans="1:24" ht="12.75">
      <c r="A24" s="1">
        <f>'TRB Record'!A24</f>
        <v>12</v>
      </c>
      <c r="C24" s="6">
        <f>'TRB Record'!C24</f>
        <v>0</v>
      </c>
      <c r="D24" s="7"/>
      <c r="E24" s="10">
        <f>(D24*'% solids'!J26)/100</f>
        <v>0</v>
      </c>
      <c r="F24" s="12"/>
      <c r="G24" s="12"/>
      <c r="H24" s="16">
        <f t="shared" si="0"/>
        <v>0</v>
      </c>
      <c r="I24" s="12"/>
      <c r="J24" s="16">
        <f t="shared" si="1"/>
        <v>0</v>
      </c>
      <c r="K24" s="16" t="e">
        <f t="shared" si="2"/>
        <v>#DIV/0!</v>
      </c>
      <c r="L24" s="16">
        <f t="shared" si="3"/>
        <v>0</v>
      </c>
      <c r="M24" s="16">
        <f t="shared" si="6"/>
        <v>0</v>
      </c>
      <c r="N24" s="16">
        <f>M24-Protein!G26</f>
        <v>0</v>
      </c>
      <c r="O24" s="42"/>
      <c r="Q24" s="13"/>
      <c r="R24" s="13"/>
      <c r="S24" s="11" t="e">
        <f t="shared" si="4"/>
        <v>#DIV/0!</v>
      </c>
      <c r="U24" s="74">
        <v>86.73</v>
      </c>
      <c r="V24" s="10" t="e">
        <f t="shared" si="5"/>
        <v>#DIV/0!</v>
      </c>
      <c r="W24" s="16">
        <f t="shared" si="7"/>
        <v>0</v>
      </c>
      <c r="X24" s="16"/>
    </row>
    <row r="25" spans="1:24" ht="12.75">
      <c r="A25" s="1" t="str">
        <f>'TRB Record'!A25</f>
        <v>replicate 12</v>
      </c>
      <c r="C25" s="6">
        <f>'TRB Record'!C25</f>
        <v>0</v>
      </c>
      <c r="D25" s="7"/>
      <c r="E25" s="10">
        <f>(D25*'% solids'!J26)/100</f>
        <v>0</v>
      </c>
      <c r="F25" s="12"/>
      <c r="G25" s="12"/>
      <c r="H25" s="16">
        <f t="shared" si="0"/>
        <v>0</v>
      </c>
      <c r="I25" s="12"/>
      <c r="J25" s="16">
        <f t="shared" si="1"/>
        <v>0</v>
      </c>
      <c r="K25" s="16" t="e">
        <f t="shared" si="2"/>
        <v>#DIV/0!</v>
      </c>
      <c r="L25" s="16">
        <f t="shared" si="3"/>
        <v>0</v>
      </c>
      <c r="M25" s="16">
        <f t="shared" si="6"/>
        <v>0</v>
      </c>
      <c r="N25" s="16">
        <f>M25-Protein!G26</f>
        <v>0</v>
      </c>
      <c r="O25" s="42"/>
      <c r="Q25" s="13"/>
      <c r="R25" s="13"/>
      <c r="S25" s="11" t="e">
        <f t="shared" si="4"/>
        <v>#DIV/0!</v>
      </c>
      <c r="U25" s="74">
        <v>86.73</v>
      </c>
      <c r="V25" s="10" t="e">
        <f t="shared" si="5"/>
        <v>#DIV/0!</v>
      </c>
      <c r="W25" s="16">
        <f t="shared" si="7"/>
        <v>0</v>
      </c>
      <c r="X25" s="16">
        <f>AVERAGE(W24:W25)</f>
        <v>0</v>
      </c>
    </row>
    <row r="26" spans="1:24" ht="12.75">
      <c r="A26" s="1">
        <f>'TRB Record'!A26</f>
        <v>13</v>
      </c>
      <c r="C26" s="6">
        <f>'TRB Record'!C26</f>
        <v>0</v>
      </c>
      <c r="D26" s="7"/>
      <c r="E26" s="10">
        <f>(D26*'% solids'!J28)/100</f>
        <v>0</v>
      </c>
      <c r="F26" s="12"/>
      <c r="G26" s="12"/>
      <c r="H26" s="16">
        <f t="shared" si="0"/>
        <v>0</v>
      </c>
      <c r="I26" s="12"/>
      <c r="J26" s="16">
        <f t="shared" si="1"/>
        <v>0</v>
      </c>
      <c r="K26" s="16" t="e">
        <f t="shared" si="2"/>
        <v>#DIV/0!</v>
      </c>
      <c r="L26" s="16">
        <f t="shared" si="3"/>
        <v>0</v>
      </c>
      <c r="M26" s="16">
        <f t="shared" si="6"/>
        <v>0</v>
      </c>
      <c r="N26" s="16">
        <f>M26-Protein!G28</f>
        <v>0</v>
      </c>
      <c r="O26" s="42"/>
      <c r="Q26" s="13"/>
      <c r="R26" s="13"/>
      <c r="S26" s="11" t="e">
        <f t="shared" si="4"/>
        <v>#DIV/0!</v>
      </c>
      <c r="U26" s="74">
        <v>86.73</v>
      </c>
      <c r="V26" s="10" t="e">
        <f t="shared" si="5"/>
        <v>#DIV/0!</v>
      </c>
      <c r="W26" s="16">
        <f t="shared" si="7"/>
        <v>0</v>
      </c>
      <c r="X26" s="16"/>
    </row>
    <row r="27" spans="1:24" ht="12.75">
      <c r="A27" s="1" t="str">
        <f>'TRB Record'!A27</f>
        <v>replicate 13</v>
      </c>
      <c r="C27" s="6">
        <f>'TRB Record'!C27</f>
        <v>0</v>
      </c>
      <c r="D27" s="7"/>
      <c r="E27" s="10">
        <f>(D27*'% solids'!J28)/100</f>
        <v>0</v>
      </c>
      <c r="F27" s="12"/>
      <c r="G27" s="12"/>
      <c r="H27" s="16">
        <f t="shared" si="0"/>
        <v>0</v>
      </c>
      <c r="I27" s="12"/>
      <c r="J27" s="16">
        <f t="shared" si="1"/>
        <v>0</v>
      </c>
      <c r="K27" s="16" t="e">
        <f t="shared" si="2"/>
        <v>#DIV/0!</v>
      </c>
      <c r="L27" s="16">
        <f t="shared" si="3"/>
        <v>0</v>
      </c>
      <c r="M27" s="16">
        <f t="shared" si="6"/>
        <v>0</v>
      </c>
      <c r="N27" s="16">
        <f>M27-Protein!G28</f>
        <v>0</v>
      </c>
      <c r="O27" s="42"/>
      <c r="Q27" s="13"/>
      <c r="R27" s="13"/>
      <c r="S27" s="11" t="e">
        <f t="shared" si="4"/>
        <v>#DIV/0!</v>
      </c>
      <c r="U27" s="74">
        <v>86.73</v>
      </c>
      <c r="V27" s="10" t="e">
        <f t="shared" si="5"/>
        <v>#DIV/0!</v>
      </c>
      <c r="W27" s="16">
        <f t="shared" si="7"/>
        <v>0</v>
      </c>
      <c r="X27" s="16">
        <f>AVERAGE(W26:W27)</f>
        <v>0</v>
      </c>
    </row>
    <row r="28" spans="1:24" ht="12.75">
      <c r="A28" s="1">
        <f>'TRB Record'!A28</f>
        <v>14</v>
      </c>
      <c r="C28" s="6">
        <f>'TRB Record'!C28</f>
        <v>0</v>
      </c>
      <c r="D28" s="7"/>
      <c r="E28" s="10">
        <f>(D28*'% solids'!J30)/100</f>
        <v>0</v>
      </c>
      <c r="F28" s="12"/>
      <c r="G28" s="12"/>
      <c r="H28" s="16">
        <f t="shared" si="0"/>
        <v>0</v>
      </c>
      <c r="I28" s="12"/>
      <c r="J28" s="16">
        <f t="shared" si="1"/>
        <v>0</v>
      </c>
      <c r="K28" s="16" t="e">
        <f t="shared" si="2"/>
        <v>#DIV/0!</v>
      </c>
      <c r="L28" s="16">
        <f t="shared" si="3"/>
        <v>0</v>
      </c>
      <c r="M28" s="16">
        <f t="shared" si="6"/>
        <v>0</v>
      </c>
      <c r="N28" s="16">
        <f>M28-Protein!G30</f>
        <v>0</v>
      </c>
      <c r="O28" s="42"/>
      <c r="Q28" s="13"/>
      <c r="R28" s="13"/>
      <c r="S28" s="11" t="e">
        <f t="shared" si="4"/>
        <v>#DIV/0!</v>
      </c>
      <c r="U28" s="74">
        <v>86.73</v>
      </c>
      <c r="V28" s="10" t="e">
        <f t="shared" si="5"/>
        <v>#DIV/0!</v>
      </c>
      <c r="W28" s="16">
        <f t="shared" si="7"/>
        <v>0</v>
      </c>
      <c r="X28" s="16"/>
    </row>
    <row r="29" spans="1:24" ht="12.75">
      <c r="A29" s="1" t="str">
        <f>'TRB Record'!A29</f>
        <v>replicate 14</v>
      </c>
      <c r="C29" s="6">
        <f>'TRB Record'!C29</f>
        <v>0</v>
      </c>
      <c r="D29" s="7"/>
      <c r="E29" s="10">
        <f>(D29*'% solids'!J30)/100</f>
        <v>0</v>
      </c>
      <c r="F29" s="12"/>
      <c r="G29" s="12"/>
      <c r="H29" s="16">
        <f t="shared" si="0"/>
        <v>0</v>
      </c>
      <c r="I29" s="12"/>
      <c r="J29" s="16">
        <f t="shared" si="1"/>
        <v>0</v>
      </c>
      <c r="K29" s="16" t="e">
        <f t="shared" si="2"/>
        <v>#DIV/0!</v>
      </c>
      <c r="L29" s="16">
        <f t="shared" si="3"/>
        <v>0</v>
      </c>
      <c r="M29" s="16">
        <f t="shared" si="6"/>
        <v>0</v>
      </c>
      <c r="N29" s="16">
        <f>M29-Protein!G30</f>
        <v>0</v>
      </c>
      <c r="O29" s="42"/>
      <c r="Q29" s="13"/>
      <c r="R29" s="13"/>
      <c r="S29" s="11" t="e">
        <f t="shared" si="4"/>
        <v>#DIV/0!</v>
      </c>
      <c r="U29" s="74">
        <v>86.73</v>
      </c>
      <c r="V29" s="10" t="e">
        <f t="shared" si="5"/>
        <v>#DIV/0!</v>
      </c>
      <c r="W29" s="16">
        <f t="shared" si="7"/>
        <v>0</v>
      </c>
      <c r="X29" s="16">
        <f>AVERAGE(W28:W29)</f>
        <v>0</v>
      </c>
    </row>
    <row r="30" spans="1:24" ht="12.75">
      <c r="A30" s="1">
        <f>'TRB Record'!A30</f>
        <v>15</v>
      </c>
      <c r="C30" s="6">
        <f>'TRB Record'!C30</f>
        <v>0</v>
      </c>
      <c r="D30" s="7"/>
      <c r="E30" s="10">
        <f>(D30*'% solids'!J32)/100</f>
        <v>0</v>
      </c>
      <c r="F30" s="12"/>
      <c r="G30" s="12"/>
      <c r="H30" s="16">
        <f t="shared" si="0"/>
        <v>0</v>
      </c>
      <c r="I30" s="12"/>
      <c r="J30" s="16">
        <f t="shared" si="1"/>
        <v>0</v>
      </c>
      <c r="K30" s="16" t="e">
        <f t="shared" si="2"/>
        <v>#DIV/0!</v>
      </c>
      <c r="L30" s="16">
        <f t="shared" si="3"/>
        <v>0</v>
      </c>
      <c r="M30" s="16">
        <f t="shared" si="6"/>
        <v>0</v>
      </c>
      <c r="N30" s="16">
        <f>M30-Protein!G32</f>
        <v>0</v>
      </c>
      <c r="O30" s="42"/>
      <c r="Q30" s="13"/>
      <c r="R30" s="13"/>
      <c r="S30" s="11" t="e">
        <f t="shared" si="4"/>
        <v>#DIV/0!</v>
      </c>
      <c r="U30" s="74">
        <v>86.73</v>
      </c>
      <c r="V30" s="10" t="e">
        <f t="shared" si="5"/>
        <v>#DIV/0!</v>
      </c>
      <c r="W30" s="16">
        <f t="shared" si="7"/>
        <v>0</v>
      </c>
      <c r="X30" s="16"/>
    </row>
    <row r="31" spans="1:24" ht="12.75">
      <c r="A31" s="1" t="str">
        <f>'TRB Record'!A31</f>
        <v>replicate 15</v>
      </c>
      <c r="C31" s="6">
        <f>'TRB Record'!C31</f>
        <v>0</v>
      </c>
      <c r="D31" s="7"/>
      <c r="E31" s="10">
        <f>(D31*'% solids'!J32)/100</f>
        <v>0</v>
      </c>
      <c r="F31" s="12"/>
      <c r="G31" s="12"/>
      <c r="H31" s="16">
        <f t="shared" si="0"/>
        <v>0</v>
      </c>
      <c r="I31" s="12"/>
      <c r="J31" s="16">
        <f t="shared" si="1"/>
        <v>0</v>
      </c>
      <c r="K31" s="16" t="e">
        <f t="shared" si="2"/>
        <v>#DIV/0!</v>
      </c>
      <c r="L31" s="16">
        <f t="shared" si="3"/>
        <v>0</v>
      </c>
      <c r="M31" s="16">
        <f t="shared" si="6"/>
        <v>0</v>
      </c>
      <c r="N31" s="16">
        <f>M31-Protein!G32</f>
        <v>0</v>
      </c>
      <c r="O31" s="42"/>
      <c r="Q31" s="13"/>
      <c r="R31" s="13"/>
      <c r="S31" s="11" t="e">
        <f t="shared" si="4"/>
        <v>#DIV/0!</v>
      </c>
      <c r="U31" s="74">
        <v>86.73</v>
      </c>
      <c r="V31" s="10" t="e">
        <f t="shared" si="5"/>
        <v>#DIV/0!</v>
      </c>
      <c r="W31" s="16">
        <f t="shared" si="7"/>
        <v>0</v>
      </c>
      <c r="X31" s="16">
        <f>AVERAGE(W30:W31)</f>
        <v>0</v>
      </c>
    </row>
    <row r="32" spans="1:24" ht="12.75">
      <c r="A32" s="1">
        <f>'TRB Record'!A32</f>
        <v>16</v>
      </c>
      <c r="C32" s="6">
        <f>'TRB Record'!C32</f>
        <v>0</v>
      </c>
      <c r="D32" s="7"/>
      <c r="E32" s="10">
        <f>(D32*'% solids'!J34)/100</f>
        <v>0</v>
      </c>
      <c r="F32" s="12"/>
      <c r="G32" s="12"/>
      <c r="H32" s="16">
        <f t="shared" si="0"/>
        <v>0</v>
      </c>
      <c r="I32" s="12"/>
      <c r="J32" s="16">
        <f t="shared" si="1"/>
        <v>0</v>
      </c>
      <c r="K32" s="16" t="e">
        <f t="shared" si="2"/>
        <v>#DIV/0!</v>
      </c>
      <c r="L32" s="16">
        <f t="shared" si="3"/>
        <v>0</v>
      </c>
      <c r="M32" s="16">
        <f t="shared" si="6"/>
        <v>0</v>
      </c>
      <c r="N32" s="16">
        <f>M32-Protein!G34</f>
        <v>0</v>
      </c>
      <c r="O32" s="42"/>
      <c r="Q32" s="13"/>
      <c r="R32" s="13"/>
      <c r="S32" s="11" t="e">
        <f t="shared" si="4"/>
        <v>#DIV/0!</v>
      </c>
      <c r="U32" s="74">
        <v>86.73</v>
      </c>
      <c r="V32" s="10" t="e">
        <f t="shared" si="5"/>
        <v>#DIV/0!</v>
      </c>
      <c r="W32" s="16">
        <f t="shared" si="7"/>
        <v>0</v>
      </c>
      <c r="X32" s="16"/>
    </row>
    <row r="33" spans="1:24" ht="12.75">
      <c r="A33" s="1" t="str">
        <f>'TRB Record'!A33</f>
        <v>replicate 16</v>
      </c>
      <c r="C33" s="6">
        <f>'TRB Record'!C33</f>
        <v>0</v>
      </c>
      <c r="D33" s="7"/>
      <c r="E33" s="10">
        <f>(D33*'% solids'!J34)/100</f>
        <v>0</v>
      </c>
      <c r="F33" s="12"/>
      <c r="G33" s="12"/>
      <c r="H33" s="16">
        <f t="shared" si="0"/>
        <v>0</v>
      </c>
      <c r="I33" s="12"/>
      <c r="J33" s="16">
        <f t="shared" si="1"/>
        <v>0</v>
      </c>
      <c r="K33" s="16" t="e">
        <f t="shared" si="2"/>
        <v>#DIV/0!</v>
      </c>
      <c r="L33" s="16">
        <f t="shared" si="3"/>
        <v>0</v>
      </c>
      <c r="M33" s="16">
        <f t="shared" si="6"/>
        <v>0</v>
      </c>
      <c r="N33" s="16">
        <f>M33-Protein!G34</f>
        <v>0</v>
      </c>
      <c r="O33" s="42"/>
      <c r="Q33" s="13"/>
      <c r="R33" s="13"/>
      <c r="S33" s="11" t="e">
        <f t="shared" si="4"/>
        <v>#DIV/0!</v>
      </c>
      <c r="U33" s="74">
        <v>86.73</v>
      </c>
      <c r="V33" s="10" t="e">
        <f t="shared" si="5"/>
        <v>#DIV/0!</v>
      </c>
      <c r="W33" s="16">
        <f t="shared" si="7"/>
        <v>0</v>
      </c>
      <c r="X33" s="16">
        <f>AVERAGE(W32:W33)</f>
        <v>0</v>
      </c>
    </row>
    <row r="34" spans="1:24" ht="12.75">
      <c r="A34" s="1">
        <f>'TRB Record'!A34</f>
        <v>17</v>
      </c>
      <c r="C34" s="6">
        <f>'TRB Record'!C34</f>
        <v>0</v>
      </c>
      <c r="D34" s="7"/>
      <c r="E34" s="10">
        <f>(D34*'% solids'!J36)/100</f>
        <v>0</v>
      </c>
      <c r="F34" s="12"/>
      <c r="G34" s="12"/>
      <c r="H34" s="16">
        <f aca="true" t="shared" si="8" ref="H34:H61">(G34-F34)*1000</f>
        <v>0</v>
      </c>
      <c r="I34" s="12"/>
      <c r="J34" s="16">
        <f aca="true" t="shared" si="9" ref="J34:J61">(I34-F34)*1000</f>
        <v>0</v>
      </c>
      <c r="K34" s="16" t="e">
        <f aca="true" t="shared" si="10" ref="K34:K61">(J34/E34)*100</f>
        <v>#DIV/0!</v>
      </c>
      <c r="L34" s="16">
        <f aca="true" t="shared" si="11" ref="L34:L61">H34-J34</f>
        <v>0</v>
      </c>
      <c r="M34" s="16">
        <f t="shared" si="6"/>
        <v>0</v>
      </c>
      <c r="N34" s="16">
        <f>M34-Protein!G36</f>
        <v>0</v>
      </c>
      <c r="O34" s="42"/>
      <c r="Q34" s="13"/>
      <c r="R34" s="13"/>
      <c r="S34" s="11" t="e">
        <f aca="true" t="shared" si="12" ref="S34:S61">(Q34+R34)/Q34</f>
        <v>#DIV/0!</v>
      </c>
      <c r="U34" s="74">
        <v>86.73</v>
      </c>
      <c r="V34" s="10" t="e">
        <f aca="true" t="shared" si="13" ref="V34:V61">(O34*U34*100*S34)/(T34*E34)</f>
        <v>#DIV/0!</v>
      </c>
      <c r="W34" s="16">
        <f t="shared" si="7"/>
        <v>0</v>
      </c>
      <c r="X34" s="16"/>
    </row>
    <row r="35" spans="1:24" ht="12.75">
      <c r="A35" s="1" t="str">
        <f>'TRB Record'!A35</f>
        <v>replicate 17</v>
      </c>
      <c r="C35" s="6">
        <f>'TRB Record'!C35</f>
        <v>0</v>
      </c>
      <c r="D35" s="7"/>
      <c r="E35" s="10">
        <f>(D35*'% solids'!J36)/100</f>
        <v>0</v>
      </c>
      <c r="F35" s="12"/>
      <c r="G35" s="12"/>
      <c r="H35" s="16">
        <f t="shared" si="8"/>
        <v>0</v>
      </c>
      <c r="I35" s="12"/>
      <c r="J35" s="16">
        <f t="shared" si="9"/>
        <v>0</v>
      </c>
      <c r="K35" s="16" t="e">
        <f t="shared" si="10"/>
        <v>#DIV/0!</v>
      </c>
      <c r="L35" s="16">
        <f t="shared" si="11"/>
        <v>0</v>
      </c>
      <c r="M35" s="16">
        <f t="shared" si="6"/>
        <v>0</v>
      </c>
      <c r="N35" s="16">
        <f>M35-Protein!G36</f>
        <v>0</v>
      </c>
      <c r="O35" s="42"/>
      <c r="Q35" s="13"/>
      <c r="R35" s="13"/>
      <c r="S35" s="11" t="e">
        <f t="shared" si="12"/>
        <v>#DIV/0!</v>
      </c>
      <c r="U35" s="74">
        <v>86.73</v>
      </c>
      <c r="V35" s="10" t="e">
        <f t="shared" si="13"/>
        <v>#DIV/0!</v>
      </c>
      <c r="W35" s="16">
        <f t="shared" si="7"/>
        <v>0</v>
      </c>
      <c r="X35" s="16">
        <f>AVERAGE(W34:W35)</f>
        <v>0</v>
      </c>
    </row>
    <row r="36" spans="1:24" ht="12.75">
      <c r="A36" s="1">
        <f>'TRB Record'!A36</f>
        <v>18</v>
      </c>
      <c r="C36" s="6">
        <f>'TRB Record'!C36</f>
        <v>0</v>
      </c>
      <c r="D36" s="7"/>
      <c r="E36" s="10">
        <f>(D36*'% solids'!J38)/100</f>
        <v>0</v>
      </c>
      <c r="F36" s="12"/>
      <c r="G36" s="12"/>
      <c r="H36" s="16">
        <f t="shared" si="8"/>
        <v>0</v>
      </c>
      <c r="I36" s="12"/>
      <c r="J36" s="16">
        <f t="shared" si="9"/>
        <v>0</v>
      </c>
      <c r="K36" s="16" t="e">
        <f t="shared" si="10"/>
        <v>#DIV/0!</v>
      </c>
      <c r="L36" s="16">
        <f t="shared" si="11"/>
        <v>0</v>
      </c>
      <c r="M36" s="16">
        <f t="shared" si="6"/>
        <v>0</v>
      </c>
      <c r="N36" s="16">
        <f>M36-Protein!G38</f>
        <v>0</v>
      </c>
      <c r="O36" s="42"/>
      <c r="Q36" s="13"/>
      <c r="R36" s="13"/>
      <c r="S36" s="11" t="e">
        <f t="shared" si="12"/>
        <v>#DIV/0!</v>
      </c>
      <c r="U36" s="74">
        <v>86.73</v>
      </c>
      <c r="V36" s="10" t="e">
        <f t="shared" si="13"/>
        <v>#DIV/0!</v>
      </c>
      <c r="W36" s="16">
        <f t="shared" si="7"/>
        <v>0</v>
      </c>
      <c r="X36" s="16"/>
    </row>
    <row r="37" spans="1:24" ht="12.75">
      <c r="A37" s="1" t="str">
        <f>'TRB Record'!A37</f>
        <v>replicate 18</v>
      </c>
      <c r="C37" s="6">
        <f>'TRB Record'!C37</f>
        <v>0</v>
      </c>
      <c r="D37" s="7"/>
      <c r="E37" s="10">
        <f>(D37*'% solids'!J38)/100</f>
        <v>0</v>
      </c>
      <c r="F37" s="12"/>
      <c r="G37" s="12"/>
      <c r="H37" s="16">
        <f t="shared" si="8"/>
        <v>0</v>
      </c>
      <c r="I37" s="12"/>
      <c r="J37" s="16">
        <f t="shared" si="9"/>
        <v>0</v>
      </c>
      <c r="K37" s="16" t="e">
        <f t="shared" si="10"/>
        <v>#DIV/0!</v>
      </c>
      <c r="L37" s="16">
        <f t="shared" si="11"/>
        <v>0</v>
      </c>
      <c r="M37" s="16">
        <f t="shared" si="6"/>
        <v>0</v>
      </c>
      <c r="N37" s="16">
        <f>M37-Protein!G38</f>
        <v>0</v>
      </c>
      <c r="O37" s="42"/>
      <c r="Q37" s="13"/>
      <c r="R37" s="13"/>
      <c r="S37" s="11" t="e">
        <f t="shared" si="12"/>
        <v>#DIV/0!</v>
      </c>
      <c r="U37" s="74">
        <v>86.73</v>
      </c>
      <c r="V37" s="10" t="e">
        <f t="shared" si="13"/>
        <v>#DIV/0!</v>
      </c>
      <c r="W37" s="16">
        <f t="shared" si="7"/>
        <v>0</v>
      </c>
      <c r="X37" s="16">
        <f>AVERAGE(W36:W37)</f>
        <v>0</v>
      </c>
    </row>
    <row r="38" spans="1:24" ht="12.75">
      <c r="A38" s="1">
        <f>'TRB Record'!A38</f>
        <v>19</v>
      </c>
      <c r="C38" s="6">
        <f>'TRB Record'!C38</f>
        <v>0</v>
      </c>
      <c r="D38" s="7"/>
      <c r="E38" s="10">
        <f>(D38*'% solids'!J40)/100</f>
        <v>0</v>
      </c>
      <c r="F38" s="12"/>
      <c r="G38" s="12"/>
      <c r="H38" s="16">
        <f t="shared" si="8"/>
        <v>0</v>
      </c>
      <c r="I38" s="12"/>
      <c r="J38" s="16">
        <f t="shared" si="9"/>
        <v>0</v>
      </c>
      <c r="K38" s="16" t="e">
        <f t="shared" si="10"/>
        <v>#DIV/0!</v>
      </c>
      <c r="L38" s="16">
        <f t="shared" si="11"/>
        <v>0</v>
      </c>
      <c r="M38" s="16">
        <f t="shared" si="6"/>
        <v>0</v>
      </c>
      <c r="N38" s="16">
        <f>M38-Protein!G40</f>
        <v>0</v>
      </c>
      <c r="O38" s="42"/>
      <c r="Q38" s="13"/>
      <c r="R38" s="13"/>
      <c r="S38" s="11" t="e">
        <f t="shared" si="12"/>
        <v>#DIV/0!</v>
      </c>
      <c r="U38" s="74">
        <v>86.73</v>
      </c>
      <c r="V38" s="10" t="e">
        <f t="shared" si="13"/>
        <v>#DIV/0!</v>
      </c>
      <c r="W38" s="16">
        <f t="shared" si="7"/>
        <v>0</v>
      </c>
      <c r="X38" s="16"/>
    </row>
    <row r="39" spans="1:24" ht="12.75">
      <c r="A39" s="1" t="str">
        <f>'TRB Record'!A39</f>
        <v>replicate 19</v>
      </c>
      <c r="C39" s="6">
        <f>'TRB Record'!C39</f>
        <v>0</v>
      </c>
      <c r="D39" s="7"/>
      <c r="E39" s="10">
        <f>(D39*'% solids'!J40)/100</f>
        <v>0</v>
      </c>
      <c r="F39" s="12"/>
      <c r="G39" s="12"/>
      <c r="H39" s="16">
        <f t="shared" si="8"/>
        <v>0</v>
      </c>
      <c r="I39" s="12"/>
      <c r="J39" s="16">
        <f t="shared" si="9"/>
        <v>0</v>
      </c>
      <c r="K39" s="16" t="e">
        <f t="shared" si="10"/>
        <v>#DIV/0!</v>
      </c>
      <c r="L39" s="16">
        <f t="shared" si="11"/>
        <v>0</v>
      </c>
      <c r="M39" s="16">
        <f t="shared" si="6"/>
        <v>0</v>
      </c>
      <c r="N39" s="16">
        <f>M39-Protein!G40</f>
        <v>0</v>
      </c>
      <c r="O39" s="42"/>
      <c r="Q39" s="13"/>
      <c r="R39" s="13"/>
      <c r="S39" s="11" t="e">
        <f t="shared" si="12"/>
        <v>#DIV/0!</v>
      </c>
      <c r="U39" s="74">
        <v>86.73</v>
      </c>
      <c r="V39" s="10" t="e">
        <f t="shared" si="13"/>
        <v>#DIV/0!</v>
      </c>
      <c r="W39" s="16">
        <f t="shared" si="7"/>
        <v>0</v>
      </c>
      <c r="X39" s="16">
        <f>AVERAGE(W38:W39)</f>
        <v>0</v>
      </c>
    </row>
    <row r="40" spans="1:24" ht="12.75">
      <c r="A40" s="1">
        <f>'TRB Record'!A40</f>
        <v>20</v>
      </c>
      <c r="C40" s="6">
        <f>'TRB Record'!C40</f>
        <v>0</v>
      </c>
      <c r="D40" s="7"/>
      <c r="E40" s="10">
        <f>(D40*'% solids'!J42)/100</f>
        <v>0</v>
      </c>
      <c r="F40" s="12"/>
      <c r="G40" s="12"/>
      <c r="H40" s="16">
        <f t="shared" si="8"/>
        <v>0</v>
      </c>
      <c r="I40" s="12"/>
      <c r="J40" s="16">
        <f t="shared" si="9"/>
        <v>0</v>
      </c>
      <c r="K40" s="16" t="e">
        <f t="shared" si="10"/>
        <v>#DIV/0!</v>
      </c>
      <c r="L40" s="16">
        <f t="shared" si="11"/>
        <v>0</v>
      </c>
      <c r="M40" s="16">
        <f t="shared" si="6"/>
        <v>0</v>
      </c>
      <c r="N40" s="16">
        <f>M40-Protein!G42</f>
        <v>0</v>
      </c>
      <c r="O40" s="42"/>
      <c r="Q40" s="13"/>
      <c r="R40" s="13"/>
      <c r="S40" s="11" t="e">
        <f t="shared" si="12"/>
        <v>#DIV/0!</v>
      </c>
      <c r="U40" s="74">
        <v>86.73</v>
      </c>
      <c r="V40" s="10" t="e">
        <f t="shared" si="13"/>
        <v>#DIV/0!</v>
      </c>
      <c r="W40" s="16">
        <f t="shared" si="7"/>
        <v>0</v>
      </c>
      <c r="X40" s="16"/>
    </row>
    <row r="41" spans="1:24" ht="12.75">
      <c r="A41" s="1" t="str">
        <f>'TRB Record'!A41</f>
        <v>replicate 20</v>
      </c>
      <c r="C41" s="6">
        <f>'TRB Record'!C41</f>
        <v>0</v>
      </c>
      <c r="D41" s="7"/>
      <c r="E41" s="10">
        <f>(D41*'% solids'!J42)/100</f>
        <v>0</v>
      </c>
      <c r="F41" s="12"/>
      <c r="G41" s="12"/>
      <c r="H41" s="16">
        <f t="shared" si="8"/>
        <v>0</v>
      </c>
      <c r="I41" s="12"/>
      <c r="J41" s="16">
        <f t="shared" si="9"/>
        <v>0</v>
      </c>
      <c r="K41" s="16" t="e">
        <f t="shared" si="10"/>
        <v>#DIV/0!</v>
      </c>
      <c r="L41" s="16">
        <f t="shared" si="11"/>
        <v>0</v>
      </c>
      <c r="M41" s="16">
        <f t="shared" si="6"/>
        <v>0</v>
      </c>
      <c r="N41" s="16">
        <f>M41-Protein!G42</f>
        <v>0</v>
      </c>
      <c r="O41" s="42"/>
      <c r="Q41" s="13"/>
      <c r="R41" s="13"/>
      <c r="S41" s="11" t="e">
        <f t="shared" si="12"/>
        <v>#DIV/0!</v>
      </c>
      <c r="U41" s="74">
        <v>86.73</v>
      </c>
      <c r="V41" s="10" t="e">
        <f t="shared" si="13"/>
        <v>#DIV/0!</v>
      </c>
      <c r="W41" s="16">
        <f t="shared" si="7"/>
        <v>0</v>
      </c>
      <c r="X41" s="16">
        <f>AVERAGE(W40:W41)</f>
        <v>0</v>
      </c>
    </row>
    <row r="42" spans="1:24" ht="12.75">
      <c r="A42" s="1">
        <f>'TRB Record'!A42</f>
        <v>21</v>
      </c>
      <c r="C42" s="6">
        <f>'TRB Record'!C42</f>
        <v>0</v>
      </c>
      <c r="D42" s="7"/>
      <c r="E42" s="10">
        <f>(D42*'% solids'!J44)/100</f>
        <v>0</v>
      </c>
      <c r="F42" s="12"/>
      <c r="G42" s="12"/>
      <c r="H42" s="16">
        <f t="shared" si="8"/>
        <v>0</v>
      </c>
      <c r="I42" s="12"/>
      <c r="J42" s="16">
        <f t="shared" si="9"/>
        <v>0</v>
      </c>
      <c r="K42" s="16" t="e">
        <f t="shared" si="10"/>
        <v>#DIV/0!</v>
      </c>
      <c r="L42" s="16">
        <f t="shared" si="11"/>
        <v>0</v>
      </c>
      <c r="M42" s="16">
        <f t="shared" si="6"/>
        <v>0</v>
      </c>
      <c r="N42" s="16">
        <f>M42-Protein!G44</f>
        <v>0</v>
      </c>
      <c r="O42" s="42"/>
      <c r="Q42" s="13"/>
      <c r="R42" s="13"/>
      <c r="S42" s="11" t="e">
        <f t="shared" si="12"/>
        <v>#DIV/0!</v>
      </c>
      <c r="U42" s="74">
        <v>86.73</v>
      </c>
      <c r="V42" s="10" t="e">
        <f t="shared" si="13"/>
        <v>#DIV/0!</v>
      </c>
      <c r="W42" s="16">
        <f t="shared" si="7"/>
        <v>0</v>
      </c>
      <c r="X42" s="16"/>
    </row>
    <row r="43" spans="1:24" ht="12.75">
      <c r="A43" s="1" t="str">
        <f>'TRB Record'!A43</f>
        <v>replicate 21</v>
      </c>
      <c r="C43" s="6">
        <f>'TRB Record'!C43</f>
        <v>0</v>
      </c>
      <c r="D43" s="7"/>
      <c r="E43" s="10">
        <f>(D43*'% solids'!J44)/100</f>
        <v>0</v>
      </c>
      <c r="F43" s="12"/>
      <c r="G43" s="12"/>
      <c r="H43" s="16">
        <f t="shared" si="8"/>
        <v>0</v>
      </c>
      <c r="I43" s="12"/>
      <c r="J43" s="16">
        <f t="shared" si="9"/>
        <v>0</v>
      </c>
      <c r="K43" s="16" t="e">
        <f t="shared" si="10"/>
        <v>#DIV/0!</v>
      </c>
      <c r="L43" s="16">
        <f t="shared" si="11"/>
        <v>0</v>
      </c>
      <c r="M43" s="16">
        <f t="shared" si="6"/>
        <v>0</v>
      </c>
      <c r="N43" s="16">
        <f>M43-Protein!G44</f>
        <v>0</v>
      </c>
      <c r="O43" s="42"/>
      <c r="Q43" s="13"/>
      <c r="R43" s="13"/>
      <c r="S43" s="11" t="e">
        <f t="shared" si="12"/>
        <v>#DIV/0!</v>
      </c>
      <c r="U43" s="74">
        <v>86.73</v>
      </c>
      <c r="V43" s="10" t="e">
        <f t="shared" si="13"/>
        <v>#DIV/0!</v>
      </c>
      <c r="W43" s="16">
        <f t="shared" si="7"/>
        <v>0</v>
      </c>
      <c r="X43" s="16">
        <f>AVERAGE(W42:W43)</f>
        <v>0</v>
      </c>
    </row>
    <row r="44" spans="1:24" ht="12.75">
      <c r="A44" s="1">
        <f>'TRB Record'!A44</f>
        <v>22</v>
      </c>
      <c r="C44" s="6">
        <f>'TRB Record'!C44</f>
        <v>0</v>
      </c>
      <c r="D44" s="7"/>
      <c r="E44" s="10">
        <f>(D44*'% solids'!J46)/100</f>
        <v>0</v>
      </c>
      <c r="F44" s="12"/>
      <c r="G44" s="12"/>
      <c r="H44" s="16">
        <f t="shared" si="8"/>
        <v>0</v>
      </c>
      <c r="I44" s="12"/>
      <c r="J44" s="16">
        <f t="shared" si="9"/>
        <v>0</v>
      </c>
      <c r="K44" s="16" t="e">
        <f t="shared" si="10"/>
        <v>#DIV/0!</v>
      </c>
      <c r="L44" s="16">
        <f t="shared" si="11"/>
        <v>0</v>
      </c>
      <c r="M44" s="16">
        <f t="shared" si="6"/>
        <v>0</v>
      </c>
      <c r="N44" s="16">
        <f>M44-Protein!G46</f>
        <v>0</v>
      </c>
      <c r="O44" s="42"/>
      <c r="Q44" s="13"/>
      <c r="R44" s="13"/>
      <c r="S44" s="11" t="e">
        <f t="shared" si="12"/>
        <v>#DIV/0!</v>
      </c>
      <c r="U44" s="74">
        <v>86.73</v>
      </c>
      <c r="V44" s="10" t="e">
        <f t="shared" si="13"/>
        <v>#DIV/0!</v>
      </c>
      <c r="W44" s="16">
        <f t="shared" si="7"/>
        <v>0</v>
      </c>
      <c r="X44" s="16"/>
    </row>
    <row r="45" spans="1:24" ht="12.75">
      <c r="A45" s="1" t="str">
        <f>'TRB Record'!A45</f>
        <v>replicate 22</v>
      </c>
      <c r="C45" s="6">
        <f>'TRB Record'!C45</f>
        <v>0</v>
      </c>
      <c r="D45" s="7"/>
      <c r="E45" s="10">
        <f>(D45*'% solids'!J46)/100</f>
        <v>0</v>
      </c>
      <c r="F45" s="12"/>
      <c r="G45" s="12"/>
      <c r="H45" s="16">
        <f t="shared" si="8"/>
        <v>0</v>
      </c>
      <c r="I45" s="12"/>
      <c r="J45" s="16">
        <f t="shared" si="9"/>
        <v>0</v>
      </c>
      <c r="K45" s="16" t="e">
        <f t="shared" si="10"/>
        <v>#DIV/0!</v>
      </c>
      <c r="L45" s="16">
        <f t="shared" si="11"/>
        <v>0</v>
      </c>
      <c r="M45" s="16">
        <f t="shared" si="6"/>
        <v>0</v>
      </c>
      <c r="N45" s="16">
        <f>M45-Protein!G46</f>
        <v>0</v>
      </c>
      <c r="O45" s="42"/>
      <c r="Q45" s="13"/>
      <c r="R45" s="13"/>
      <c r="S45" s="11" t="e">
        <f t="shared" si="12"/>
        <v>#DIV/0!</v>
      </c>
      <c r="U45" s="74">
        <v>86.73</v>
      </c>
      <c r="V45" s="10" t="e">
        <f t="shared" si="13"/>
        <v>#DIV/0!</v>
      </c>
      <c r="W45" s="16">
        <f t="shared" si="7"/>
        <v>0</v>
      </c>
      <c r="X45" s="16">
        <f>AVERAGE(W44:W45)</f>
        <v>0</v>
      </c>
    </row>
    <row r="46" spans="1:24" ht="12.75">
      <c r="A46" s="1">
        <f>'TRB Record'!A46</f>
        <v>23</v>
      </c>
      <c r="C46" s="6">
        <f>'TRB Record'!C46</f>
        <v>0</v>
      </c>
      <c r="D46" s="7"/>
      <c r="E46" s="10">
        <f>(D46*'% solids'!J48)/100</f>
        <v>0</v>
      </c>
      <c r="F46" s="12"/>
      <c r="G46" s="12"/>
      <c r="H46" s="16">
        <f t="shared" si="8"/>
        <v>0</v>
      </c>
      <c r="I46" s="12"/>
      <c r="J46" s="16">
        <f t="shared" si="9"/>
        <v>0</v>
      </c>
      <c r="K46" s="16" t="e">
        <f t="shared" si="10"/>
        <v>#DIV/0!</v>
      </c>
      <c r="L46" s="16">
        <f t="shared" si="11"/>
        <v>0</v>
      </c>
      <c r="M46" s="16">
        <f t="shared" si="6"/>
        <v>0</v>
      </c>
      <c r="N46" s="16">
        <f>M46-Protein!G48</f>
        <v>0</v>
      </c>
      <c r="O46" s="42"/>
      <c r="Q46" s="13"/>
      <c r="R46" s="13"/>
      <c r="S46" s="11" t="e">
        <f t="shared" si="12"/>
        <v>#DIV/0!</v>
      </c>
      <c r="U46" s="74">
        <v>86.73</v>
      </c>
      <c r="V46" s="10" t="e">
        <f t="shared" si="13"/>
        <v>#DIV/0!</v>
      </c>
      <c r="W46" s="16">
        <f t="shared" si="7"/>
        <v>0</v>
      </c>
      <c r="X46" s="16"/>
    </row>
    <row r="47" spans="1:24" ht="12.75">
      <c r="A47" s="1" t="str">
        <f>'TRB Record'!A47</f>
        <v>replicate 23</v>
      </c>
      <c r="C47" s="6">
        <f>'TRB Record'!C47</f>
        <v>0</v>
      </c>
      <c r="D47" s="7"/>
      <c r="E47" s="10">
        <f>(D47*'% solids'!J48)/100</f>
        <v>0</v>
      </c>
      <c r="F47" s="12"/>
      <c r="G47" s="12"/>
      <c r="H47" s="16">
        <f t="shared" si="8"/>
        <v>0</v>
      </c>
      <c r="I47" s="12"/>
      <c r="J47" s="16">
        <f t="shared" si="9"/>
        <v>0</v>
      </c>
      <c r="K47" s="16" t="e">
        <f t="shared" si="10"/>
        <v>#DIV/0!</v>
      </c>
      <c r="L47" s="16">
        <f t="shared" si="11"/>
        <v>0</v>
      </c>
      <c r="M47" s="16">
        <f t="shared" si="6"/>
        <v>0</v>
      </c>
      <c r="N47" s="16">
        <f>M47-Protein!G48</f>
        <v>0</v>
      </c>
      <c r="O47" s="42"/>
      <c r="Q47" s="13"/>
      <c r="R47" s="13"/>
      <c r="S47" s="11" t="e">
        <f t="shared" si="12"/>
        <v>#DIV/0!</v>
      </c>
      <c r="U47" s="74">
        <v>86.73</v>
      </c>
      <c r="V47" s="10" t="e">
        <f t="shared" si="13"/>
        <v>#DIV/0!</v>
      </c>
      <c r="W47" s="16">
        <f t="shared" si="7"/>
        <v>0</v>
      </c>
      <c r="X47" s="16">
        <f>AVERAGE(W46:W47)</f>
        <v>0</v>
      </c>
    </row>
    <row r="48" spans="1:24" ht="12.75">
      <c r="A48" s="1">
        <f>'TRB Record'!A48</f>
        <v>24</v>
      </c>
      <c r="C48" s="6">
        <f>'TRB Record'!C48</f>
        <v>0</v>
      </c>
      <c r="D48" s="7"/>
      <c r="E48" s="10">
        <f>(D48*'% solids'!J50)/100</f>
        <v>0</v>
      </c>
      <c r="F48" s="12"/>
      <c r="G48" s="12"/>
      <c r="H48" s="16">
        <f t="shared" si="8"/>
        <v>0</v>
      </c>
      <c r="I48" s="12"/>
      <c r="J48" s="16">
        <f t="shared" si="9"/>
        <v>0</v>
      </c>
      <c r="K48" s="16" t="e">
        <f t="shared" si="10"/>
        <v>#DIV/0!</v>
      </c>
      <c r="L48" s="16">
        <f t="shared" si="11"/>
        <v>0</v>
      </c>
      <c r="M48" s="16">
        <f t="shared" si="6"/>
        <v>0</v>
      </c>
      <c r="N48" s="16">
        <f>M48-Protein!G50</f>
        <v>0</v>
      </c>
      <c r="O48" s="42"/>
      <c r="Q48" s="13"/>
      <c r="R48" s="13"/>
      <c r="S48" s="11" t="e">
        <f t="shared" si="12"/>
        <v>#DIV/0!</v>
      </c>
      <c r="U48" s="74">
        <v>86.73</v>
      </c>
      <c r="V48" s="10" t="e">
        <f t="shared" si="13"/>
        <v>#DIV/0!</v>
      </c>
      <c r="W48" s="16">
        <f t="shared" si="7"/>
        <v>0</v>
      </c>
      <c r="X48" s="16"/>
    </row>
    <row r="49" spans="1:24" ht="12.75">
      <c r="A49" s="1" t="str">
        <f>'TRB Record'!A49</f>
        <v>replicate 24</v>
      </c>
      <c r="C49" s="6">
        <f>'TRB Record'!C49</f>
        <v>0</v>
      </c>
      <c r="D49" s="7"/>
      <c r="E49" s="10">
        <f>(D49*'% solids'!J50)/100</f>
        <v>0</v>
      </c>
      <c r="F49" s="12"/>
      <c r="G49" s="12"/>
      <c r="H49" s="16">
        <f t="shared" si="8"/>
        <v>0</v>
      </c>
      <c r="I49" s="12"/>
      <c r="J49" s="16">
        <f t="shared" si="9"/>
        <v>0</v>
      </c>
      <c r="K49" s="16" t="e">
        <f t="shared" si="10"/>
        <v>#DIV/0!</v>
      </c>
      <c r="L49" s="16">
        <f t="shared" si="11"/>
        <v>0</v>
      </c>
      <c r="M49" s="16">
        <f t="shared" si="6"/>
        <v>0</v>
      </c>
      <c r="N49" s="16">
        <f>M49-Protein!G50</f>
        <v>0</v>
      </c>
      <c r="O49" s="42"/>
      <c r="Q49" s="13"/>
      <c r="R49" s="13"/>
      <c r="S49" s="11" t="e">
        <f t="shared" si="12"/>
        <v>#DIV/0!</v>
      </c>
      <c r="U49" s="74">
        <v>86.73</v>
      </c>
      <c r="V49" s="10" t="e">
        <f t="shared" si="13"/>
        <v>#DIV/0!</v>
      </c>
      <c r="W49" s="16">
        <f t="shared" si="7"/>
        <v>0</v>
      </c>
      <c r="X49" s="16">
        <f>AVERAGE(W48:W49)</f>
        <v>0</v>
      </c>
    </row>
    <row r="50" spans="1:24" ht="12.75">
      <c r="A50" s="1">
        <f>'TRB Record'!A50</f>
        <v>25</v>
      </c>
      <c r="C50" s="6">
        <f>'TRB Record'!C50</f>
        <v>0</v>
      </c>
      <c r="D50" s="7"/>
      <c r="E50" s="10">
        <f>(D50*'% solids'!J52)/100</f>
        <v>0</v>
      </c>
      <c r="F50" s="12"/>
      <c r="G50" s="12"/>
      <c r="H50" s="16">
        <f t="shared" si="8"/>
        <v>0</v>
      </c>
      <c r="I50" s="12"/>
      <c r="J50" s="16">
        <f t="shared" si="9"/>
        <v>0</v>
      </c>
      <c r="K50" s="16" t="e">
        <f t="shared" si="10"/>
        <v>#DIV/0!</v>
      </c>
      <c r="L50" s="16">
        <f t="shared" si="11"/>
        <v>0</v>
      </c>
      <c r="M50" s="16">
        <f t="shared" si="6"/>
        <v>0</v>
      </c>
      <c r="N50" s="16">
        <f>M50-Protein!G52</f>
        <v>0</v>
      </c>
      <c r="O50" s="42"/>
      <c r="Q50" s="13"/>
      <c r="R50" s="13"/>
      <c r="S50" s="11" t="e">
        <f t="shared" si="12"/>
        <v>#DIV/0!</v>
      </c>
      <c r="U50" s="74">
        <v>86.73</v>
      </c>
      <c r="V50" s="10" t="e">
        <f t="shared" si="13"/>
        <v>#DIV/0!</v>
      </c>
      <c r="W50" s="16">
        <f t="shared" si="7"/>
        <v>0</v>
      </c>
      <c r="X50" s="16"/>
    </row>
    <row r="51" spans="1:24" ht="12.75">
      <c r="A51" s="1" t="str">
        <f>'TRB Record'!A51</f>
        <v>replicate 25</v>
      </c>
      <c r="C51" s="6">
        <f>'TRB Record'!C51</f>
        <v>0</v>
      </c>
      <c r="D51" s="7"/>
      <c r="E51" s="10">
        <f>(D51*'% solids'!J52)/100</f>
        <v>0</v>
      </c>
      <c r="F51" s="12"/>
      <c r="G51" s="12"/>
      <c r="H51" s="16">
        <f t="shared" si="8"/>
        <v>0</v>
      </c>
      <c r="I51" s="12"/>
      <c r="J51" s="16">
        <f t="shared" si="9"/>
        <v>0</v>
      </c>
      <c r="K51" s="16" t="e">
        <f t="shared" si="10"/>
        <v>#DIV/0!</v>
      </c>
      <c r="L51" s="16">
        <f t="shared" si="11"/>
        <v>0</v>
      </c>
      <c r="M51" s="16">
        <f t="shared" si="6"/>
        <v>0</v>
      </c>
      <c r="N51" s="16">
        <f>M51-Protein!G52</f>
        <v>0</v>
      </c>
      <c r="O51" s="42"/>
      <c r="Q51" s="13"/>
      <c r="R51" s="13"/>
      <c r="S51" s="11" t="e">
        <f t="shared" si="12"/>
        <v>#DIV/0!</v>
      </c>
      <c r="U51" s="74">
        <v>86.73</v>
      </c>
      <c r="V51" s="10" t="e">
        <f t="shared" si="13"/>
        <v>#DIV/0!</v>
      </c>
      <c r="W51" s="16">
        <f t="shared" si="7"/>
        <v>0</v>
      </c>
      <c r="X51" s="16">
        <f>AVERAGE(W50:W51)</f>
        <v>0</v>
      </c>
    </row>
    <row r="52" spans="1:24" ht="12.75">
      <c r="A52" s="1">
        <f>'TRB Record'!A52</f>
        <v>26</v>
      </c>
      <c r="C52" s="6">
        <f>'TRB Record'!C52</f>
        <v>0</v>
      </c>
      <c r="D52" s="7"/>
      <c r="E52" s="10">
        <f>(D52*'% solids'!J54)/100</f>
        <v>0</v>
      </c>
      <c r="F52" s="12"/>
      <c r="G52" s="12"/>
      <c r="H52" s="16">
        <f t="shared" si="8"/>
        <v>0</v>
      </c>
      <c r="I52" s="12"/>
      <c r="J52" s="16">
        <f t="shared" si="9"/>
        <v>0</v>
      </c>
      <c r="K52" s="16" t="e">
        <f t="shared" si="10"/>
        <v>#DIV/0!</v>
      </c>
      <c r="L52" s="16">
        <f t="shared" si="11"/>
        <v>0</v>
      </c>
      <c r="M52" s="16">
        <f t="shared" si="6"/>
        <v>0</v>
      </c>
      <c r="N52" s="16">
        <f>M52-Protein!G54</f>
        <v>0</v>
      </c>
      <c r="O52" s="42"/>
      <c r="Q52" s="13"/>
      <c r="R52" s="13"/>
      <c r="S52" s="11" t="e">
        <f t="shared" si="12"/>
        <v>#DIV/0!</v>
      </c>
      <c r="U52" s="74">
        <v>86.73</v>
      </c>
      <c r="V52" s="10" t="e">
        <f t="shared" si="13"/>
        <v>#DIV/0!</v>
      </c>
      <c r="W52" s="16">
        <f t="shared" si="7"/>
        <v>0</v>
      </c>
      <c r="X52" s="16"/>
    </row>
    <row r="53" spans="1:24" ht="12.75">
      <c r="A53" s="1" t="str">
        <f>'TRB Record'!A53</f>
        <v>replicate 26</v>
      </c>
      <c r="C53" s="6">
        <f>'TRB Record'!C53</f>
        <v>0</v>
      </c>
      <c r="D53" s="7"/>
      <c r="E53" s="10">
        <f>(D53*'% solids'!J54)/100</f>
        <v>0</v>
      </c>
      <c r="F53" s="12"/>
      <c r="G53" s="12"/>
      <c r="H53" s="16">
        <f t="shared" si="8"/>
        <v>0</v>
      </c>
      <c r="I53" s="12"/>
      <c r="J53" s="16">
        <f t="shared" si="9"/>
        <v>0</v>
      </c>
      <c r="K53" s="16" t="e">
        <f t="shared" si="10"/>
        <v>#DIV/0!</v>
      </c>
      <c r="L53" s="16">
        <f t="shared" si="11"/>
        <v>0</v>
      </c>
      <c r="M53" s="16">
        <f t="shared" si="6"/>
        <v>0</v>
      </c>
      <c r="N53" s="16">
        <f>M53-Protein!G54</f>
        <v>0</v>
      </c>
      <c r="O53" s="42"/>
      <c r="Q53" s="13"/>
      <c r="R53" s="13"/>
      <c r="S53" s="11" t="e">
        <f t="shared" si="12"/>
        <v>#DIV/0!</v>
      </c>
      <c r="U53" s="74">
        <v>86.73</v>
      </c>
      <c r="V53" s="10" t="e">
        <f t="shared" si="13"/>
        <v>#DIV/0!</v>
      </c>
      <c r="W53" s="16">
        <f t="shared" si="7"/>
        <v>0</v>
      </c>
      <c r="X53" s="16">
        <f>AVERAGE(W52:W53)</f>
        <v>0</v>
      </c>
    </row>
    <row r="54" spans="1:24" ht="12.75">
      <c r="A54" s="1">
        <f>'TRB Record'!A54</f>
        <v>27</v>
      </c>
      <c r="C54" s="6">
        <f>'TRB Record'!C54</f>
        <v>0</v>
      </c>
      <c r="D54" s="7"/>
      <c r="E54" s="10">
        <f>(D54*'% solids'!J56)/100</f>
        <v>0</v>
      </c>
      <c r="F54" s="12"/>
      <c r="G54" s="12"/>
      <c r="H54" s="16">
        <f t="shared" si="8"/>
        <v>0</v>
      </c>
      <c r="I54" s="12"/>
      <c r="J54" s="16">
        <f t="shared" si="9"/>
        <v>0</v>
      </c>
      <c r="K54" s="16" t="e">
        <f t="shared" si="10"/>
        <v>#DIV/0!</v>
      </c>
      <c r="L54" s="16">
        <f t="shared" si="11"/>
        <v>0</v>
      </c>
      <c r="M54" s="16">
        <f t="shared" si="6"/>
        <v>0</v>
      </c>
      <c r="N54" s="16">
        <f>M54-Protein!G56</f>
        <v>0</v>
      </c>
      <c r="O54" s="42"/>
      <c r="Q54" s="13"/>
      <c r="R54" s="13"/>
      <c r="S54" s="11" t="e">
        <f t="shared" si="12"/>
        <v>#DIV/0!</v>
      </c>
      <c r="U54" s="74">
        <v>86.73</v>
      </c>
      <c r="V54" s="10" t="e">
        <f t="shared" si="13"/>
        <v>#DIV/0!</v>
      </c>
      <c r="W54" s="16">
        <f t="shared" si="7"/>
        <v>0</v>
      </c>
      <c r="X54" s="16"/>
    </row>
    <row r="55" spans="1:24" ht="12.75">
      <c r="A55" s="1" t="str">
        <f>'TRB Record'!A55</f>
        <v>replicate 27</v>
      </c>
      <c r="C55" s="6">
        <f>'TRB Record'!C55</f>
        <v>0</v>
      </c>
      <c r="D55" s="7"/>
      <c r="E55" s="10">
        <f>(D55*'% solids'!J56)/100</f>
        <v>0</v>
      </c>
      <c r="F55" s="12"/>
      <c r="G55" s="12"/>
      <c r="H55" s="16">
        <f t="shared" si="8"/>
        <v>0</v>
      </c>
      <c r="I55" s="12"/>
      <c r="J55" s="16">
        <f t="shared" si="9"/>
        <v>0</v>
      </c>
      <c r="K55" s="16" t="e">
        <f t="shared" si="10"/>
        <v>#DIV/0!</v>
      </c>
      <c r="L55" s="16">
        <f t="shared" si="11"/>
        <v>0</v>
      </c>
      <c r="M55" s="16">
        <f t="shared" si="6"/>
        <v>0</v>
      </c>
      <c r="N55" s="16">
        <f>M55-Protein!G56</f>
        <v>0</v>
      </c>
      <c r="O55" s="42"/>
      <c r="Q55" s="13"/>
      <c r="R55" s="13"/>
      <c r="S55" s="11" t="e">
        <f t="shared" si="12"/>
        <v>#DIV/0!</v>
      </c>
      <c r="U55" s="74">
        <v>86.73</v>
      </c>
      <c r="V55" s="10" t="e">
        <f t="shared" si="13"/>
        <v>#DIV/0!</v>
      </c>
      <c r="W55" s="16">
        <f t="shared" si="7"/>
        <v>0</v>
      </c>
      <c r="X55" s="16">
        <f>AVERAGE(W54:W55)</f>
        <v>0</v>
      </c>
    </row>
    <row r="56" spans="1:24" ht="12.75">
      <c r="A56" s="1">
        <f>'TRB Record'!A56</f>
        <v>28</v>
      </c>
      <c r="C56" s="6">
        <f>'TRB Record'!C56</f>
        <v>0</v>
      </c>
      <c r="D56" s="7"/>
      <c r="E56" s="10">
        <f>(D56*'% solids'!J58)/100</f>
        <v>0</v>
      </c>
      <c r="F56" s="12"/>
      <c r="G56" s="12"/>
      <c r="H56" s="16">
        <f t="shared" si="8"/>
        <v>0</v>
      </c>
      <c r="I56" s="12"/>
      <c r="J56" s="16">
        <f t="shared" si="9"/>
        <v>0</v>
      </c>
      <c r="K56" s="16" t="e">
        <f t="shared" si="10"/>
        <v>#DIV/0!</v>
      </c>
      <c r="L56" s="16">
        <f t="shared" si="11"/>
        <v>0</v>
      </c>
      <c r="M56" s="16">
        <f t="shared" si="6"/>
        <v>0</v>
      </c>
      <c r="N56" s="16">
        <f>M56-Protein!G58</f>
        <v>0</v>
      </c>
      <c r="O56" s="42"/>
      <c r="Q56" s="13"/>
      <c r="R56" s="13"/>
      <c r="S56" s="11" t="e">
        <f t="shared" si="12"/>
        <v>#DIV/0!</v>
      </c>
      <c r="U56" s="74">
        <v>86.73</v>
      </c>
      <c r="V56" s="10" t="e">
        <f t="shared" si="13"/>
        <v>#DIV/0!</v>
      </c>
      <c r="W56" s="16">
        <f t="shared" si="7"/>
        <v>0</v>
      </c>
      <c r="X56" s="16"/>
    </row>
    <row r="57" spans="1:24" ht="12.75">
      <c r="A57" s="1" t="str">
        <f>'TRB Record'!A57</f>
        <v>replicate 28</v>
      </c>
      <c r="C57" s="6">
        <f>'TRB Record'!C57</f>
        <v>0</v>
      </c>
      <c r="D57" s="7"/>
      <c r="E57" s="10">
        <f>(D57*'% solids'!J58)/100</f>
        <v>0</v>
      </c>
      <c r="F57" s="12"/>
      <c r="G57" s="12"/>
      <c r="H57" s="16">
        <f t="shared" si="8"/>
        <v>0</v>
      </c>
      <c r="I57" s="12"/>
      <c r="J57" s="16">
        <f t="shared" si="9"/>
        <v>0</v>
      </c>
      <c r="K57" s="16" t="e">
        <f t="shared" si="10"/>
        <v>#DIV/0!</v>
      </c>
      <c r="L57" s="16">
        <f t="shared" si="11"/>
        <v>0</v>
      </c>
      <c r="M57" s="16">
        <f t="shared" si="6"/>
        <v>0</v>
      </c>
      <c r="N57" s="16">
        <f>M57-Protein!G58</f>
        <v>0</v>
      </c>
      <c r="O57" s="42"/>
      <c r="Q57" s="13"/>
      <c r="R57" s="13"/>
      <c r="S57" s="11" t="e">
        <f t="shared" si="12"/>
        <v>#DIV/0!</v>
      </c>
      <c r="U57" s="74">
        <v>86.73</v>
      </c>
      <c r="V57" s="10" t="e">
        <f t="shared" si="13"/>
        <v>#DIV/0!</v>
      </c>
      <c r="W57" s="16">
        <f t="shared" si="7"/>
        <v>0</v>
      </c>
      <c r="X57" s="16">
        <f>AVERAGE(W56:W57)</f>
        <v>0</v>
      </c>
    </row>
    <row r="58" spans="1:24" ht="12.75">
      <c r="A58" s="1">
        <f>'TRB Record'!A58</f>
        <v>29</v>
      </c>
      <c r="C58" s="6">
        <f>'TRB Record'!C58</f>
        <v>0</v>
      </c>
      <c r="D58" s="7"/>
      <c r="E58" s="10">
        <f>(D58*'% solids'!J60)/100</f>
        <v>0</v>
      </c>
      <c r="F58" s="12"/>
      <c r="G58" s="12"/>
      <c r="H58" s="16">
        <f t="shared" si="8"/>
        <v>0</v>
      </c>
      <c r="I58" s="12"/>
      <c r="J58" s="16">
        <f t="shared" si="9"/>
        <v>0</v>
      </c>
      <c r="K58" s="16" t="e">
        <f t="shared" si="10"/>
        <v>#DIV/0!</v>
      </c>
      <c r="L58" s="16">
        <f t="shared" si="11"/>
        <v>0</v>
      </c>
      <c r="M58" s="16">
        <f t="shared" si="6"/>
        <v>0</v>
      </c>
      <c r="N58" s="16">
        <f>M58-Protein!G60</f>
        <v>0</v>
      </c>
      <c r="O58" s="42"/>
      <c r="Q58" s="13"/>
      <c r="R58" s="13"/>
      <c r="S58" s="11" t="e">
        <f t="shared" si="12"/>
        <v>#DIV/0!</v>
      </c>
      <c r="U58" s="74">
        <v>86.73</v>
      </c>
      <c r="V58" s="10" t="e">
        <f t="shared" si="13"/>
        <v>#DIV/0!</v>
      </c>
      <c r="W58" s="16">
        <f t="shared" si="7"/>
        <v>0</v>
      </c>
      <c r="X58" s="16"/>
    </row>
    <row r="59" spans="1:24" ht="12.75">
      <c r="A59" s="1" t="str">
        <f>'TRB Record'!A59</f>
        <v>replicate 29</v>
      </c>
      <c r="C59" s="6">
        <f>'TRB Record'!C59</f>
        <v>0</v>
      </c>
      <c r="D59" s="7"/>
      <c r="E59" s="10">
        <f>(D59*'% solids'!J60)/100</f>
        <v>0</v>
      </c>
      <c r="F59" s="12"/>
      <c r="G59" s="12"/>
      <c r="H59" s="16">
        <f t="shared" si="8"/>
        <v>0</v>
      </c>
      <c r="I59" s="12"/>
      <c r="J59" s="16">
        <f t="shared" si="9"/>
        <v>0</v>
      </c>
      <c r="K59" s="16" t="e">
        <f t="shared" si="10"/>
        <v>#DIV/0!</v>
      </c>
      <c r="L59" s="16">
        <f t="shared" si="11"/>
        <v>0</v>
      </c>
      <c r="M59" s="16">
        <f t="shared" si="6"/>
        <v>0</v>
      </c>
      <c r="N59" s="16">
        <f>M59-Protein!G60</f>
        <v>0</v>
      </c>
      <c r="O59" s="42"/>
      <c r="Q59" s="13"/>
      <c r="R59" s="13"/>
      <c r="S59" s="11" t="e">
        <f t="shared" si="12"/>
        <v>#DIV/0!</v>
      </c>
      <c r="U59" s="74">
        <v>86.73</v>
      </c>
      <c r="V59" s="10" t="e">
        <f t="shared" si="13"/>
        <v>#DIV/0!</v>
      </c>
      <c r="W59" s="16">
        <f t="shared" si="7"/>
        <v>0</v>
      </c>
      <c r="X59" s="16">
        <f>AVERAGE(W58:W59)</f>
        <v>0</v>
      </c>
    </row>
    <row r="60" spans="1:24" ht="12.75">
      <c r="A60" s="1">
        <f>'TRB Record'!A60</f>
        <v>30</v>
      </c>
      <c r="C60" s="6">
        <f>'TRB Record'!C60</f>
        <v>0</v>
      </c>
      <c r="D60" s="7"/>
      <c r="E60" s="10">
        <f>(D60*'% solids'!J62)/100</f>
        <v>0</v>
      </c>
      <c r="F60" s="12"/>
      <c r="G60" s="12"/>
      <c r="H60" s="16">
        <f t="shared" si="8"/>
        <v>0</v>
      </c>
      <c r="I60" s="12"/>
      <c r="J60" s="16">
        <f t="shared" si="9"/>
        <v>0</v>
      </c>
      <c r="K60" s="16" t="e">
        <f t="shared" si="10"/>
        <v>#DIV/0!</v>
      </c>
      <c r="L60" s="16">
        <f t="shared" si="11"/>
        <v>0</v>
      </c>
      <c r="M60" s="16">
        <f t="shared" si="6"/>
        <v>0</v>
      </c>
      <c r="N60" s="16">
        <f>M60-Protein!G62</f>
        <v>0</v>
      </c>
      <c r="O60" s="42"/>
      <c r="Q60" s="13"/>
      <c r="R60" s="13"/>
      <c r="S60" s="11" t="e">
        <f t="shared" si="12"/>
        <v>#DIV/0!</v>
      </c>
      <c r="U60" s="74">
        <v>86.73</v>
      </c>
      <c r="V60" s="10" t="e">
        <f t="shared" si="13"/>
        <v>#DIV/0!</v>
      </c>
      <c r="W60" s="16">
        <f t="shared" si="7"/>
        <v>0</v>
      </c>
      <c r="X60" s="16"/>
    </row>
    <row r="61" spans="1:24" ht="12.75">
      <c r="A61" s="1" t="str">
        <f>'TRB Record'!A61</f>
        <v>replicate 30</v>
      </c>
      <c r="C61" s="6">
        <f>'TRB Record'!C61</f>
        <v>0</v>
      </c>
      <c r="D61" s="7"/>
      <c r="E61" s="10">
        <f>(D61*'% solids'!J62)/100</f>
        <v>0</v>
      </c>
      <c r="F61" s="12"/>
      <c r="G61" s="12"/>
      <c r="H61" s="16">
        <f t="shared" si="8"/>
        <v>0</v>
      </c>
      <c r="I61" s="12"/>
      <c r="J61" s="16">
        <f t="shared" si="9"/>
        <v>0</v>
      </c>
      <c r="K61" s="16" t="e">
        <f t="shared" si="10"/>
        <v>#DIV/0!</v>
      </c>
      <c r="L61" s="16">
        <f t="shared" si="11"/>
        <v>0</v>
      </c>
      <c r="M61" s="16">
        <f t="shared" si="6"/>
        <v>0</v>
      </c>
      <c r="N61" s="16">
        <f>M61-Protein!G62</f>
        <v>0</v>
      </c>
      <c r="O61" s="42"/>
      <c r="Q61" s="13"/>
      <c r="R61" s="13"/>
      <c r="S61" s="11" t="e">
        <f t="shared" si="12"/>
        <v>#DIV/0!</v>
      </c>
      <c r="U61" s="74">
        <v>86.73</v>
      </c>
      <c r="V61" s="10" t="e">
        <f t="shared" si="13"/>
        <v>#DIV/0!</v>
      </c>
      <c r="W61" s="16">
        <f t="shared" si="7"/>
        <v>0</v>
      </c>
      <c r="X61" s="16">
        <f>AVERAGE(W60:W61)</f>
        <v>0</v>
      </c>
    </row>
    <row r="62" ht="12">
      <c r="J62" s="10"/>
    </row>
    <row r="63" ht="12">
      <c r="J63" s="10"/>
    </row>
    <row r="64" ht="12">
      <c r="J64" s="10"/>
    </row>
    <row r="65" ht="12">
      <c r="J65" s="10"/>
    </row>
    <row r="66" ht="12">
      <c r="J66" s="10"/>
    </row>
    <row r="67" ht="12">
      <c r="J67" s="10"/>
    </row>
    <row r="68" ht="12">
      <c r="J68" s="10"/>
    </row>
    <row r="69" ht="12">
      <c r="J69" s="10"/>
    </row>
  </sheetData>
  <sheetProtection sheet="1" objects="1" scenarios="1"/>
  <printOptions gridLines="1"/>
  <pageMargins left="0.75" right="0.75" top="1" bottom="1" header="0.5" footer="0.5"/>
  <pageSetup fitToHeight="5" fitToWidth="2" orientation="landscape" scale="75"/>
  <headerFooter alignWithMargins="0">
    <oddHeader>&amp;C&amp;A</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T27"/>
  <sheetViews>
    <sheetView zoomScalePageLayoutView="0" workbookViewId="0" topLeftCell="A1">
      <selection activeCell="G39" sqref="G39"/>
    </sheetView>
  </sheetViews>
  <sheetFormatPr defaultColWidth="9.140625" defaultRowHeight="12.75"/>
  <cols>
    <col min="1" max="1" width="17.8515625" style="89" bestFit="1" customWidth="1"/>
    <col min="2" max="7" width="9.140625" style="89" customWidth="1"/>
    <col min="8" max="8" width="17.8515625" style="89" bestFit="1" customWidth="1"/>
    <col min="9" max="14" width="9.140625" style="89" customWidth="1"/>
    <col min="15" max="15" width="17.8515625" style="89" bestFit="1" customWidth="1"/>
    <col min="16" max="16384" width="9.140625" style="89" customWidth="1"/>
  </cols>
  <sheetData>
    <row r="1" spans="1:20" ht="13.5" thickBot="1">
      <c r="A1" s="75" t="s">
        <v>147</v>
      </c>
      <c r="B1" s="113" t="s">
        <v>148</v>
      </c>
      <c r="C1" s="113"/>
      <c r="D1" s="113"/>
      <c r="E1" s="113"/>
      <c r="F1" s="114"/>
      <c r="G1" s="85"/>
      <c r="H1" s="75" t="s">
        <v>147</v>
      </c>
      <c r="I1" s="113" t="s">
        <v>149</v>
      </c>
      <c r="J1" s="113"/>
      <c r="K1" s="113"/>
      <c r="L1" s="113"/>
      <c r="M1" s="114"/>
      <c r="N1" s="85"/>
      <c r="O1" s="75" t="s">
        <v>147</v>
      </c>
      <c r="P1" s="113" t="s">
        <v>150</v>
      </c>
      <c r="Q1" s="113"/>
      <c r="R1" s="113"/>
      <c r="S1" s="113"/>
      <c r="T1" s="114"/>
    </row>
    <row r="2" spans="1:20" ht="83.25" thickBot="1">
      <c r="A2" s="82"/>
      <c r="B2" s="90" t="s">
        <v>79</v>
      </c>
      <c r="C2" s="90" t="s">
        <v>80</v>
      </c>
      <c r="D2" s="90" t="s">
        <v>81</v>
      </c>
      <c r="E2" s="90" t="s">
        <v>82</v>
      </c>
      <c r="F2" s="59" t="s">
        <v>83</v>
      </c>
      <c r="G2" s="85"/>
      <c r="H2" s="82"/>
      <c r="I2" s="90" t="s">
        <v>79</v>
      </c>
      <c r="J2" s="90" t="s">
        <v>80</v>
      </c>
      <c r="K2" s="90" t="s">
        <v>81</v>
      </c>
      <c r="L2" s="90" t="s">
        <v>82</v>
      </c>
      <c r="M2" s="59" t="s">
        <v>83</v>
      </c>
      <c r="N2" s="85"/>
      <c r="O2" s="82"/>
      <c r="P2" s="90" t="s">
        <v>79</v>
      </c>
      <c r="Q2" s="90" t="s">
        <v>80</v>
      </c>
      <c r="R2" s="90" t="s">
        <v>81</v>
      </c>
      <c r="S2" s="90" t="s">
        <v>82</v>
      </c>
      <c r="T2" s="59" t="s">
        <v>83</v>
      </c>
    </row>
    <row r="3" spans="1:20" ht="13.5" thickBot="1">
      <c r="A3" s="76" t="s">
        <v>151</v>
      </c>
      <c r="B3" s="109">
        <f>_xlfn.IFERROR(AVERAGE(B7,B11,B15,B19,B23,B27),1)</f>
        <v>1</v>
      </c>
      <c r="C3" s="109">
        <f>_xlfn.IFERROR(AVERAGE(C7,C11,C15,C19,C23,C27),1)</f>
        <v>1</v>
      </c>
      <c r="D3" s="109">
        <f>_xlfn.IFERROR(AVERAGE(D7,D11,D15,D19,D23,D27),1)</f>
        <v>1</v>
      </c>
      <c r="E3" s="109">
        <f>_xlfn.IFERROR(AVERAGE(E7,E11,E15,E19,E23,E27),1)</f>
        <v>1</v>
      </c>
      <c r="F3" s="109">
        <f>_xlfn.IFERROR(AVERAGE(F7,F11,F15,F19,F23,F27),1)</f>
        <v>1</v>
      </c>
      <c r="G3" s="85"/>
      <c r="H3" s="76" t="s">
        <v>151</v>
      </c>
      <c r="I3" s="109">
        <f>_xlfn.IFERROR(AVERAGE(I7,I11,I15,I19,I23,I27),1)</f>
        <v>1</v>
      </c>
      <c r="J3" s="109">
        <f>_xlfn.IFERROR(AVERAGE(J7,J11,J15,J19,J23,J27),1)</f>
        <v>1</v>
      </c>
      <c r="K3" s="109">
        <f>_xlfn.IFERROR(AVERAGE(K7,K11,K15,K19,K23,K27),1)</f>
        <v>1</v>
      </c>
      <c r="L3" s="109">
        <f>_xlfn.IFERROR(AVERAGE(L7,L11,L15,L19,L23,L27),1)</f>
        <v>1</v>
      </c>
      <c r="M3" s="109">
        <f>_xlfn.IFERROR(AVERAGE(M7,M11,M15,M19,M23,M27),1)</f>
        <v>1</v>
      </c>
      <c r="N3" s="85"/>
      <c r="O3" s="76" t="s">
        <v>151</v>
      </c>
      <c r="P3" s="109">
        <f>_xlfn.IFERROR(AVERAGE(P7,P11,P15,P19,P23,P27),1)</f>
        <v>1</v>
      </c>
      <c r="Q3" s="109">
        <f>_xlfn.IFERROR(AVERAGE(Q7,Q11,Q15,Q19,Q23,Q27),1)</f>
        <v>1</v>
      </c>
      <c r="R3" s="109">
        <f>_xlfn.IFERROR(AVERAGE(R7,R11,R15,R19,R23,R27),1)</f>
        <v>1</v>
      </c>
      <c r="S3" s="109">
        <f>_xlfn.IFERROR(AVERAGE(S7,S11,S15,S19,S23,S27),1)</f>
        <v>1</v>
      </c>
      <c r="T3" s="109">
        <f>_xlfn.IFERROR(AVERAGE(T7,T11,T15,T19,T23,T27),1)</f>
        <v>1</v>
      </c>
    </row>
    <row r="4" spans="1:20" ht="12.75">
      <c r="A4" s="82"/>
      <c r="B4" s="83"/>
      <c r="C4" s="83"/>
      <c r="D4" s="83"/>
      <c r="E4" s="83"/>
      <c r="F4" s="84"/>
      <c r="G4" s="85"/>
      <c r="H4" s="82"/>
      <c r="I4" s="83"/>
      <c r="J4" s="83"/>
      <c r="K4" s="83"/>
      <c r="L4" s="83"/>
      <c r="M4" s="84"/>
      <c r="N4" s="85"/>
      <c r="O4" s="82"/>
      <c r="P4" s="83"/>
      <c r="Q4" s="83"/>
      <c r="R4" s="83"/>
      <c r="S4" s="83"/>
      <c r="T4" s="84"/>
    </row>
    <row r="5" spans="1:20" ht="12.75">
      <c r="A5" s="82" t="s">
        <v>152</v>
      </c>
      <c r="B5" s="86"/>
      <c r="C5" s="86"/>
      <c r="D5" s="86"/>
      <c r="E5" s="86"/>
      <c r="F5" s="81" t="s">
        <v>153</v>
      </c>
      <c r="G5" s="85"/>
      <c r="H5" s="82" t="s">
        <v>152</v>
      </c>
      <c r="I5" s="86"/>
      <c r="J5" s="86"/>
      <c r="K5" s="86"/>
      <c r="L5" s="86"/>
      <c r="M5" s="81"/>
      <c r="N5" s="85"/>
      <c r="O5" s="82" t="s">
        <v>152</v>
      </c>
      <c r="P5" s="86"/>
      <c r="Q5" s="86"/>
      <c r="R5" s="86"/>
      <c r="S5" s="86"/>
      <c r="T5" s="81"/>
    </row>
    <row r="6" spans="1:20" ht="12.75">
      <c r="A6" s="82" t="s">
        <v>154</v>
      </c>
      <c r="B6" s="86"/>
      <c r="C6" s="86"/>
      <c r="D6" s="86"/>
      <c r="E6" s="86"/>
      <c r="F6" s="81" t="s">
        <v>153</v>
      </c>
      <c r="G6" s="85"/>
      <c r="H6" s="82" t="s">
        <v>154</v>
      </c>
      <c r="I6" s="86"/>
      <c r="J6" s="86"/>
      <c r="K6" s="86"/>
      <c r="L6" s="86"/>
      <c r="M6" s="81"/>
      <c r="N6" s="85"/>
      <c r="O6" s="82" t="s">
        <v>154</v>
      </c>
      <c r="P6" s="86"/>
      <c r="Q6" s="86"/>
      <c r="R6" s="86"/>
      <c r="S6" s="86"/>
      <c r="T6" s="81"/>
    </row>
    <row r="7" spans="1:20" ht="12.75">
      <c r="A7" s="77" t="s">
        <v>155</v>
      </c>
      <c r="B7" s="78">
        <f>IF(B5&lt;&gt;"",B6/B5,"")</f>
      </c>
      <c r="C7" s="78">
        <f>IF(C5&lt;&gt;"",C6/C5,"")</f>
      </c>
      <c r="D7" s="78">
        <f>IF(D5&lt;&gt;"",D6/D5,"")</f>
      </c>
      <c r="E7" s="78">
        <f>IF(E5&lt;&gt;"",E6/E5,"")</f>
      </c>
      <c r="F7" s="87">
        <f>IF(F5&lt;&gt;"",F6/F5,"")</f>
      </c>
      <c r="G7" s="85"/>
      <c r="H7" s="77" t="s">
        <v>155</v>
      </c>
      <c r="I7" s="78">
        <f>IF(I5&lt;&gt;"",I6/I5,"")</f>
      </c>
      <c r="J7" s="78">
        <f>IF(J5&lt;&gt;"",J6/J5,"")</f>
      </c>
      <c r="K7" s="78">
        <f>IF(K5&lt;&gt;"",K6/K5,"")</f>
      </c>
      <c r="L7" s="78">
        <f>IF(L5&lt;&gt;"",L6/L5,"")</f>
      </c>
      <c r="M7" s="87">
        <f>IF(M5&lt;&gt;"",M6/M5,"")</f>
      </c>
      <c r="N7" s="85"/>
      <c r="O7" s="77" t="s">
        <v>155</v>
      </c>
      <c r="P7" s="78">
        <f>IF(P5&lt;&gt;"",P6/P5,"")</f>
      </c>
      <c r="Q7" s="78">
        <f>IF(Q5&lt;&gt;"",Q6/Q5,"")</f>
      </c>
      <c r="R7" s="78">
        <f>IF(R5&lt;&gt;"",R6/R5,"")</f>
      </c>
      <c r="S7" s="78">
        <f>IF(S5&lt;&gt;"",S6/S5,"")</f>
      </c>
      <c r="T7" s="87">
        <f>IF(T5&lt;&gt;"",T6/T5,"")</f>
      </c>
    </row>
    <row r="8" spans="1:20" ht="12.75">
      <c r="A8" s="82"/>
      <c r="B8" s="83"/>
      <c r="C8" s="83"/>
      <c r="D8" s="83"/>
      <c r="E8" s="83"/>
      <c r="F8" s="84"/>
      <c r="G8" s="85"/>
      <c r="H8" s="82"/>
      <c r="I8" s="83"/>
      <c r="J8" s="83"/>
      <c r="K8" s="83"/>
      <c r="L8" s="83"/>
      <c r="M8" s="84"/>
      <c r="N8" s="85"/>
      <c r="O8" s="82"/>
      <c r="P8" s="83"/>
      <c r="Q8" s="83"/>
      <c r="R8" s="83"/>
      <c r="S8" s="83"/>
      <c r="T8" s="84"/>
    </row>
    <row r="9" spans="1:20" ht="12.75">
      <c r="A9" s="82" t="s">
        <v>152</v>
      </c>
      <c r="B9" s="86"/>
      <c r="C9" s="86"/>
      <c r="D9" s="86"/>
      <c r="E9" s="86"/>
      <c r="F9" s="81"/>
      <c r="G9" s="85"/>
      <c r="H9" s="82" t="s">
        <v>152</v>
      </c>
      <c r="I9" s="86"/>
      <c r="J9" s="86"/>
      <c r="K9" s="86"/>
      <c r="L9" s="86"/>
      <c r="M9" s="81"/>
      <c r="N9" s="85"/>
      <c r="O9" s="82" t="s">
        <v>152</v>
      </c>
      <c r="P9" s="86"/>
      <c r="Q9" s="86"/>
      <c r="R9" s="86"/>
      <c r="S9" s="86"/>
      <c r="T9" s="81"/>
    </row>
    <row r="10" spans="1:20" ht="12.75">
      <c r="A10" s="82" t="s">
        <v>154</v>
      </c>
      <c r="B10" s="86"/>
      <c r="C10" s="86"/>
      <c r="D10" s="86"/>
      <c r="E10" s="86"/>
      <c r="F10" s="81" t="s">
        <v>153</v>
      </c>
      <c r="G10" s="85"/>
      <c r="H10" s="82" t="s">
        <v>154</v>
      </c>
      <c r="I10" s="86"/>
      <c r="J10" s="86"/>
      <c r="K10" s="86"/>
      <c r="L10" s="86"/>
      <c r="M10" s="81"/>
      <c r="N10" s="85"/>
      <c r="O10" s="82" t="s">
        <v>154</v>
      </c>
      <c r="P10" s="86"/>
      <c r="Q10" s="86"/>
      <c r="R10" s="86"/>
      <c r="S10" s="86"/>
      <c r="T10" s="81"/>
    </row>
    <row r="11" spans="1:20" ht="12.75">
      <c r="A11" s="77" t="s">
        <v>155</v>
      </c>
      <c r="B11" s="78">
        <f>IF(B9&lt;&gt;"",B10/B9,"")</f>
      </c>
      <c r="C11" s="78">
        <f>IF(C9&lt;&gt;"",C10/C9,"")</f>
      </c>
      <c r="D11" s="78">
        <f>IF(D9&lt;&gt;"",D10/D9,"")</f>
      </c>
      <c r="E11" s="78">
        <f>IF(E9&lt;&gt;"",E10/E9,"")</f>
      </c>
      <c r="F11" s="87">
        <f>IF(F9&lt;&gt;"",F10/F9,"")</f>
      </c>
      <c r="G11" s="85"/>
      <c r="H11" s="77" t="s">
        <v>155</v>
      </c>
      <c r="I11" s="78">
        <f>IF(I9&lt;&gt;"",I10/I9,"")</f>
      </c>
      <c r="J11" s="78">
        <f>IF(J9&lt;&gt;"",J10/J9,"")</f>
      </c>
      <c r="K11" s="78">
        <f>IF(K9&lt;&gt;"",K10/K9,"")</f>
      </c>
      <c r="L11" s="78">
        <f>IF(L9&lt;&gt;"",L10/L9,"")</f>
      </c>
      <c r="M11" s="87">
        <f>IF(M9&lt;&gt;"",M10/M9,"")</f>
      </c>
      <c r="N11" s="85"/>
      <c r="O11" s="77" t="s">
        <v>155</v>
      </c>
      <c r="P11" s="78">
        <f>IF(P9&lt;&gt;"",P10/P9,"")</f>
      </c>
      <c r="Q11" s="78">
        <f>IF(Q9&lt;&gt;"",Q10/Q9,"")</f>
      </c>
      <c r="R11" s="78">
        <f>IF(R9&lt;&gt;"",R10/R9,"")</f>
      </c>
      <c r="S11" s="78">
        <f>IF(S9&lt;&gt;"",S10/S9,"")</f>
      </c>
      <c r="T11" s="87">
        <f>IF(T9&lt;&gt;"",T10/T9,"")</f>
      </c>
    </row>
    <row r="12" spans="1:20" ht="12.75">
      <c r="A12" s="82"/>
      <c r="B12" s="83"/>
      <c r="C12" s="83"/>
      <c r="D12" s="83"/>
      <c r="E12" s="83"/>
      <c r="F12" s="84"/>
      <c r="G12" s="85"/>
      <c r="H12" s="82"/>
      <c r="I12" s="83"/>
      <c r="J12" s="83"/>
      <c r="K12" s="83"/>
      <c r="L12" s="83"/>
      <c r="M12" s="84"/>
      <c r="N12" s="85"/>
      <c r="O12" s="82"/>
      <c r="P12" s="83"/>
      <c r="Q12" s="83"/>
      <c r="R12" s="83"/>
      <c r="S12" s="83"/>
      <c r="T12" s="84"/>
    </row>
    <row r="13" spans="1:20" ht="12.75">
      <c r="A13" s="82" t="s">
        <v>152</v>
      </c>
      <c r="B13" s="86"/>
      <c r="C13" s="86"/>
      <c r="D13" s="86"/>
      <c r="E13" s="86"/>
      <c r="F13" s="81" t="s">
        <v>153</v>
      </c>
      <c r="G13" s="85"/>
      <c r="H13" s="82" t="s">
        <v>152</v>
      </c>
      <c r="I13" s="86"/>
      <c r="J13" s="86"/>
      <c r="K13" s="86"/>
      <c r="L13" s="86"/>
      <c r="M13" s="81"/>
      <c r="N13" s="85"/>
      <c r="O13" s="82" t="s">
        <v>152</v>
      </c>
      <c r="P13" s="86"/>
      <c r="Q13" s="86"/>
      <c r="R13" s="86"/>
      <c r="S13" s="86"/>
      <c r="T13" s="81"/>
    </row>
    <row r="14" spans="1:20" ht="12.75">
      <c r="A14" s="82" t="s">
        <v>154</v>
      </c>
      <c r="B14" s="86"/>
      <c r="C14" s="86"/>
      <c r="D14" s="86"/>
      <c r="E14" s="86"/>
      <c r="F14" s="81" t="s">
        <v>153</v>
      </c>
      <c r="G14" s="85"/>
      <c r="H14" s="82" t="s">
        <v>154</v>
      </c>
      <c r="I14" s="86"/>
      <c r="J14" s="86"/>
      <c r="K14" s="86"/>
      <c r="L14" s="86"/>
      <c r="M14" s="81"/>
      <c r="N14" s="85"/>
      <c r="O14" s="82" t="s">
        <v>154</v>
      </c>
      <c r="P14" s="86"/>
      <c r="Q14" s="86"/>
      <c r="R14" s="86"/>
      <c r="S14" s="86"/>
      <c r="T14" s="81"/>
    </row>
    <row r="15" spans="1:20" ht="12.75">
      <c r="A15" s="82" t="s">
        <v>155</v>
      </c>
      <c r="B15" s="78">
        <f>IF(B13&lt;&gt;"",B14/B13,"")</f>
      </c>
      <c r="C15" s="78">
        <f>IF(C13&lt;&gt;"",C14/C13,"")</f>
      </c>
      <c r="D15" s="78">
        <f>IF(D13&lt;&gt;"",D14/D13,"")</f>
      </c>
      <c r="E15" s="78">
        <f>IF(E13&lt;&gt;"",E14/E13,"")</f>
      </c>
      <c r="F15" s="87">
        <f>IF(F13&lt;&gt;"",F14/F13,"")</f>
      </c>
      <c r="G15" s="85"/>
      <c r="H15" s="82" t="s">
        <v>155</v>
      </c>
      <c r="I15" s="78">
        <f>IF(I13&lt;&gt;"",I14/I13,"")</f>
      </c>
      <c r="J15" s="78">
        <f>IF(J13&lt;&gt;"",J14/J13,"")</f>
      </c>
      <c r="K15" s="78">
        <f>IF(K13&lt;&gt;"",K14/K13,"")</f>
      </c>
      <c r="L15" s="78">
        <f>IF(L13&lt;&gt;"",L14/L13,"")</f>
      </c>
      <c r="M15" s="87">
        <f>IF(M13&lt;&gt;"",M14/M13,"")</f>
      </c>
      <c r="N15" s="85"/>
      <c r="O15" s="82" t="s">
        <v>155</v>
      </c>
      <c r="P15" s="78">
        <f>IF(P13&lt;&gt;"",P14/P13,"")</f>
      </c>
      <c r="Q15" s="78">
        <f>IF(Q13&lt;&gt;"",Q14/Q13,"")</f>
      </c>
      <c r="R15" s="78">
        <f>IF(R13&lt;&gt;"",R14/R13,"")</f>
      </c>
      <c r="S15" s="78">
        <f>IF(S13&lt;&gt;"",S14/S13,"")</f>
      </c>
      <c r="T15" s="87">
        <f>IF(T13&lt;&gt;"",T14/T13,"")</f>
      </c>
    </row>
    <row r="16" spans="1:20" ht="12.75">
      <c r="A16" s="82"/>
      <c r="B16" s="83"/>
      <c r="C16" s="83"/>
      <c r="D16" s="83"/>
      <c r="E16" s="83"/>
      <c r="F16" s="84"/>
      <c r="G16" s="85"/>
      <c r="H16" s="82"/>
      <c r="I16" s="83"/>
      <c r="J16" s="83"/>
      <c r="K16" s="83"/>
      <c r="L16" s="83"/>
      <c r="M16" s="84"/>
      <c r="N16" s="85"/>
      <c r="O16" s="82"/>
      <c r="P16" s="83"/>
      <c r="Q16" s="83"/>
      <c r="R16" s="83"/>
      <c r="S16" s="83"/>
      <c r="T16" s="84"/>
    </row>
    <row r="17" spans="1:20" ht="12.75">
      <c r="A17" s="82" t="s">
        <v>152</v>
      </c>
      <c r="B17" s="86"/>
      <c r="C17" s="86"/>
      <c r="D17" s="86"/>
      <c r="E17" s="86"/>
      <c r="F17" s="81"/>
      <c r="G17" s="85"/>
      <c r="H17" s="82" t="s">
        <v>152</v>
      </c>
      <c r="I17" s="86"/>
      <c r="J17" s="86"/>
      <c r="K17" s="86"/>
      <c r="L17" s="86"/>
      <c r="M17" s="81"/>
      <c r="N17" s="85"/>
      <c r="O17" s="82" t="s">
        <v>152</v>
      </c>
      <c r="P17" s="86"/>
      <c r="Q17" s="86"/>
      <c r="R17" s="86"/>
      <c r="S17" s="86"/>
      <c r="T17" s="81"/>
    </row>
    <row r="18" spans="1:20" ht="12.75">
      <c r="A18" s="82" t="s">
        <v>154</v>
      </c>
      <c r="B18" s="86"/>
      <c r="C18" s="86"/>
      <c r="D18" s="86"/>
      <c r="E18" s="86"/>
      <c r="F18" s="81"/>
      <c r="G18" s="85"/>
      <c r="H18" s="82" t="s">
        <v>154</v>
      </c>
      <c r="I18" s="86"/>
      <c r="J18" s="86"/>
      <c r="K18" s="86"/>
      <c r="L18" s="86"/>
      <c r="M18" s="81"/>
      <c r="N18" s="85"/>
      <c r="O18" s="82" t="s">
        <v>154</v>
      </c>
      <c r="P18" s="86"/>
      <c r="Q18" s="86"/>
      <c r="R18" s="86"/>
      <c r="S18" s="86"/>
      <c r="T18" s="81"/>
    </row>
    <row r="19" spans="1:20" ht="12.75">
      <c r="A19" s="77" t="s">
        <v>155</v>
      </c>
      <c r="B19" s="78">
        <f>IF(B17&lt;&gt;"",B18/B17,"")</f>
      </c>
      <c r="C19" s="78">
        <f>IF(C17&lt;&gt;"",C18/C17,"")</f>
      </c>
      <c r="D19" s="78">
        <f>IF(D17&lt;&gt;"",D18/D17,"")</f>
      </c>
      <c r="E19" s="78">
        <f>IF(E17&lt;&gt;"",E18/E17,"")</f>
      </c>
      <c r="F19" s="87">
        <f>IF(F17&lt;&gt;"",F18/F17,"")</f>
      </c>
      <c r="G19" s="85"/>
      <c r="H19" s="77" t="s">
        <v>155</v>
      </c>
      <c r="I19" s="78">
        <f>IF(I17&lt;&gt;"",I18/I17,"")</f>
      </c>
      <c r="J19" s="78">
        <f>IF(J17&lt;&gt;"",J18/J17,"")</f>
      </c>
      <c r="K19" s="78">
        <f>IF(K17&lt;&gt;"",K18/K17,"")</f>
      </c>
      <c r="L19" s="78">
        <f>IF(L17&lt;&gt;"",L18/L17,"")</f>
      </c>
      <c r="M19" s="87">
        <f>IF(M17&lt;&gt;"",M18/M17,"")</f>
      </c>
      <c r="N19" s="85"/>
      <c r="O19" s="77" t="s">
        <v>155</v>
      </c>
      <c r="P19" s="78">
        <f>IF(P17&lt;&gt;"",P18/P17,"")</f>
      </c>
      <c r="Q19" s="78">
        <f>IF(Q17&lt;&gt;"",Q18/Q17,"")</f>
      </c>
      <c r="R19" s="78">
        <f>IF(R17&lt;&gt;"",R18/R17,"")</f>
      </c>
      <c r="S19" s="78">
        <f>IF(S17&lt;&gt;"",S18/S17,"")</f>
      </c>
      <c r="T19" s="87">
        <f>IF(T17&lt;&gt;"",T18/T17,"")</f>
      </c>
    </row>
    <row r="20" spans="1:20" ht="12.75">
      <c r="A20" s="82"/>
      <c r="B20" s="83"/>
      <c r="C20" s="83"/>
      <c r="D20" s="83"/>
      <c r="E20" s="83"/>
      <c r="F20" s="84"/>
      <c r="G20" s="85"/>
      <c r="H20" s="82"/>
      <c r="I20" s="83"/>
      <c r="J20" s="83"/>
      <c r="K20" s="83"/>
      <c r="L20" s="83"/>
      <c r="M20" s="84"/>
      <c r="N20" s="85"/>
      <c r="O20" s="82"/>
      <c r="P20" s="83"/>
      <c r="Q20" s="83"/>
      <c r="R20" s="83"/>
      <c r="S20" s="83"/>
      <c r="T20" s="84"/>
    </row>
    <row r="21" spans="1:20" ht="12.75">
      <c r="A21" s="82" t="s">
        <v>152</v>
      </c>
      <c r="B21" s="86"/>
      <c r="C21" s="86"/>
      <c r="D21" s="86"/>
      <c r="E21" s="86"/>
      <c r="F21" s="81"/>
      <c r="G21" s="85"/>
      <c r="H21" s="82" t="s">
        <v>152</v>
      </c>
      <c r="I21" s="86"/>
      <c r="J21" s="86"/>
      <c r="K21" s="86"/>
      <c r="L21" s="86"/>
      <c r="M21" s="81"/>
      <c r="N21" s="85"/>
      <c r="O21" s="82" t="s">
        <v>152</v>
      </c>
      <c r="P21" s="86"/>
      <c r="Q21" s="86"/>
      <c r="R21" s="86"/>
      <c r="S21" s="86"/>
      <c r="T21" s="81"/>
    </row>
    <row r="22" spans="1:20" ht="12.75">
      <c r="A22" s="82" t="s">
        <v>154</v>
      </c>
      <c r="B22" s="86"/>
      <c r="C22" s="86"/>
      <c r="D22" s="86"/>
      <c r="E22" s="86"/>
      <c r="F22" s="81"/>
      <c r="G22" s="85"/>
      <c r="H22" s="82" t="s">
        <v>154</v>
      </c>
      <c r="I22" s="86"/>
      <c r="J22" s="86"/>
      <c r="K22" s="86"/>
      <c r="L22" s="86"/>
      <c r="M22" s="81"/>
      <c r="N22" s="85"/>
      <c r="O22" s="82" t="s">
        <v>154</v>
      </c>
      <c r="P22" s="86"/>
      <c r="Q22" s="86"/>
      <c r="R22" s="86"/>
      <c r="S22" s="86"/>
      <c r="T22" s="81"/>
    </row>
    <row r="23" spans="1:20" ht="12.75">
      <c r="A23" s="77" t="s">
        <v>155</v>
      </c>
      <c r="B23" s="78">
        <f>IF(B21&lt;&gt;"",B22/B21,"")</f>
      </c>
      <c r="C23" s="78">
        <f>IF(C21&lt;&gt;"",C22/C21,"")</f>
      </c>
      <c r="D23" s="78">
        <f>IF(D21&lt;&gt;"",D22/D21,"")</f>
      </c>
      <c r="E23" s="78">
        <f>IF(E21&lt;&gt;"",E22/E21,"")</f>
      </c>
      <c r="F23" s="87">
        <f>IF(F21&lt;&gt;"",F22/F21,"")</f>
      </c>
      <c r="G23" s="85"/>
      <c r="H23" s="77" t="s">
        <v>155</v>
      </c>
      <c r="I23" s="78">
        <f>IF(I21&lt;&gt;"",I22/I21,"")</f>
      </c>
      <c r="J23" s="78">
        <f>IF(J21&lt;&gt;"",J22/J21,"")</f>
      </c>
      <c r="K23" s="78">
        <f>IF(K21&lt;&gt;"",K22/K21,"")</f>
      </c>
      <c r="L23" s="78">
        <f>IF(L21&lt;&gt;"",L22/L21,"")</f>
      </c>
      <c r="M23" s="87">
        <f>IF(M21&lt;&gt;"",M22/M21,"")</f>
      </c>
      <c r="N23" s="85"/>
      <c r="O23" s="77" t="s">
        <v>155</v>
      </c>
      <c r="P23" s="78">
        <f>IF(P21&lt;&gt;"",P22/P21,"")</f>
      </c>
      <c r="Q23" s="78">
        <f>IF(Q21&lt;&gt;"",Q22/Q21,"")</f>
      </c>
      <c r="R23" s="78">
        <f>IF(R21&lt;&gt;"",R22/R21,"")</f>
      </c>
      <c r="S23" s="78">
        <f>IF(S21&lt;&gt;"",S22/S21,"")</f>
      </c>
      <c r="T23" s="87">
        <f>IF(T21&lt;&gt;"",T22/T21,"")</f>
      </c>
    </row>
    <row r="24" spans="1:20" ht="12.75">
      <c r="A24" s="82"/>
      <c r="B24" s="83"/>
      <c r="C24" s="83"/>
      <c r="D24" s="83"/>
      <c r="E24" s="83"/>
      <c r="F24" s="84"/>
      <c r="G24" s="85"/>
      <c r="H24" s="82"/>
      <c r="I24" s="83"/>
      <c r="J24" s="83"/>
      <c r="K24" s="83"/>
      <c r="L24" s="83"/>
      <c r="M24" s="84"/>
      <c r="N24" s="85"/>
      <c r="O24" s="82"/>
      <c r="P24" s="83"/>
      <c r="Q24" s="83"/>
      <c r="R24" s="83"/>
      <c r="S24" s="83"/>
      <c r="T24" s="84"/>
    </row>
    <row r="25" spans="1:20" ht="12.75">
      <c r="A25" s="82" t="s">
        <v>152</v>
      </c>
      <c r="B25" s="86"/>
      <c r="C25" s="86"/>
      <c r="D25" s="86"/>
      <c r="E25" s="86"/>
      <c r="F25" s="81"/>
      <c r="G25" s="85"/>
      <c r="H25" s="82" t="s">
        <v>152</v>
      </c>
      <c r="I25" s="86"/>
      <c r="J25" s="86"/>
      <c r="K25" s="86"/>
      <c r="L25" s="86"/>
      <c r="M25" s="81"/>
      <c r="N25" s="85"/>
      <c r="O25" s="82" t="s">
        <v>152</v>
      </c>
      <c r="P25" s="86"/>
      <c r="Q25" s="86"/>
      <c r="R25" s="86"/>
      <c r="S25" s="86"/>
      <c r="T25" s="81"/>
    </row>
    <row r="26" spans="1:20" ht="12.75">
      <c r="A26" s="82" t="s">
        <v>154</v>
      </c>
      <c r="B26" s="86"/>
      <c r="C26" s="86"/>
      <c r="D26" s="86"/>
      <c r="E26" s="86"/>
      <c r="F26" s="81"/>
      <c r="G26" s="85"/>
      <c r="H26" s="82" t="s">
        <v>154</v>
      </c>
      <c r="I26" s="86"/>
      <c r="J26" s="86"/>
      <c r="K26" s="86"/>
      <c r="L26" s="86"/>
      <c r="M26" s="81"/>
      <c r="N26" s="85"/>
      <c r="O26" s="82" t="s">
        <v>154</v>
      </c>
      <c r="P26" s="86"/>
      <c r="Q26" s="86"/>
      <c r="R26" s="86"/>
      <c r="S26" s="86"/>
      <c r="T26" s="81"/>
    </row>
    <row r="27" spans="1:20" ht="13.5" thickBot="1">
      <c r="A27" s="79" t="s">
        <v>155</v>
      </c>
      <c r="B27" s="80">
        <f>IF(B25&lt;&gt;"",B26/B25,"")</f>
      </c>
      <c r="C27" s="80">
        <f>IF(C25&lt;&gt;"",C26/C25,"")</f>
      </c>
      <c r="D27" s="80">
        <f>IF(D25&lt;&gt;"",D26/D25,"")</f>
      </c>
      <c r="E27" s="80">
        <f>IF(E25&lt;&gt;"",E26/E25,"")</f>
      </c>
      <c r="F27" s="88">
        <f>IF(F25&lt;&gt;"",F26/F25,"")</f>
      </c>
      <c r="G27" s="85"/>
      <c r="H27" s="79" t="s">
        <v>155</v>
      </c>
      <c r="I27" s="80">
        <f>IF(I25&lt;&gt;"",I26/I25,"")</f>
      </c>
      <c r="J27" s="80">
        <f>IF(J25&lt;&gt;"",J26/J25,"")</f>
      </c>
      <c r="K27" s="80">
        <f>IF(K25&lt;&gt;"",K26/K25,"")</f>
      </c>
      <c r="L27" s="80">
        <f>IF(L25&lt;&gt;"",L26/L25,"")</f>
      </c>
      <c r="M27" s="88">
        <f>IF(M25&lt;&gt;"",M26/M25,"")</f>
      </c>
      <c r="N27" s="85"/>
      <c r="O27" s="79" t="s">
        <v>155</v>
      </c>
      <c r="P27" s="80">
        <f>IF(P25&lt;&gt;"",P26/P25,"")</f>
      </c>
      <c r="Q27" s="80">
        <f>IF(Q25&lt;&gt;"",Q26/Q25,"")</f>
      </c>
      <c r="R27" s="80">
        <f>IF(R25&lt;&gt;"",R26/R25,"")</f>
      </c>
      <c r="S27" s="80">
        <f>IF(S25&lt;&gt;"",S26/S25,"")</f>
      </c>
      <c r="T27" s="88">
        <f>IF(T25&lt;&gt;"",T26/T25,"")</f>
      </c>
    </row>
  </sheetData>
  <sheetProtection sheet="1"/>
  <mergeCells count="3">
    <mergeCell ref="B1:F1"/>
    <mergeCell ref="I1:M1"/>
    <mergeCell ref="P1:T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AG68"/>
  <sheetViews>
    <sheetView zoomScalePageLayoutView="0" workbookViewId="0" topLeftCell="A1">
      <pane xSplit="2" ySplit="8" topLeftCell="C9" activePane="bottomRight" state="frozen"/>
      <selection pane="topLeft" activeCell="K2" sqref="K2"/>
      <selection pane="topRight" activeCell="K2" sqref="K2"/>
      <selection pane="bottomLeft" activeCell="K2" sqref="K2"/>
      <selection pane="bottomRight" activeCell="K12" sqref="K12"/>
    </sheetView>
  </sheetViews>
  <sheetFormatPr defaultColWidth="10.8515625" defaultRowHeight="12.75"/>
  <cols>
    <col min="1" max="1" width="10.8515625" style="1" customWidth="1"/>
    <col min="2" max="2" width="14.00390625" style="2" customWidth="1"/>
    <col min="3" max="3" width="15.421875" style="1" bestFit="1" customWidth="1"/>
    <col min="4" max="4" width="7.140625" style="1" customWidth="1"/>
    <col min="5" max="5" width="7.7109375" style="36" customWidth="1"/>
    <col min="6" max="10" width="7.140625" style="2" customWidth="1"/>
    <col min="11" max="11" width="7.140625" style="18" customWidth="1"/>
    <col min="12" max="13" width="7.140625" style="5" customWidth="1"/>
    <col min="14" max="14" width="10.140625" style="5" bestFit="1" customWidth="1"/>
    <col min="15" max="15" width="9.28125" style="5" bestFit="1" customWidth="1"/>
    <col min="16" max="16" width="8.421875" style="5" bestFit="1" customWidth="1"/>
    <col min="17" max="33" width="7.140625" style="1" customWidth="1"/>
    <col min="34" max="16384" width="10.8515625" style="5" customWidth="1"/>
  </cols>
  <sheetData>
    <row r="1" spans="2:31" s="1" customFormat="1" ht="12.75" thickBot="1">
      <c r="B1" s="3"/>
      <c r="E1" s="36"/>
      <c r="F1" s="63" t="s">
        <v>143</v>
      </c>
      <c r="G1" s="120"/>
      <c r="H1" s="121"/>
      <c r="I1" s="121"/>
      <c r="J1" s="122"/>
      <c r="K1" s="65" t="s">
        <v>157</v>
      </c>
      <c r="L1" s="66">
        <v>2</v>
      </c>
      <c r="M1" s="67">
        <v>3</v>
      </c>
      <c r="N1" s="67">
        <v>4</v>
      </c>
      <c r="O1" s="67">
        <v>5</v>
      </c>
      <c r="P1" s="68">
        <v>6</v>
      </c>
      <c r="Q1" s="115" t="s">
        <v>77</v>
      </c>
      <c r="R1" s="115"/>
      <c r="S1" s="115"/>
      <c r="T1" s="115"/>
      <c r="U1" s="115"/>
      <c r="V1" s="115" t="s">
        <v>78</v>
      </c>
      <c r="W1" s="115"/>
      <c r="X1" s="115"/>
      <c r="Y1" s="115"/>
      <c r="Z1" s="115"/>
      <c r="AA1" s="115"/>
      <c r="AB1" s="115"/>
      <c r="AC1" s="115"/>
      <c r="AD1" s="115"/>
      <c r="AE1" s="115"/>
    </row>
    <row r="2" spans="2:16" s="64" customFormat="1" ht="12.75" thickBot="1">
      <c r="B2" s="70"/>
      <c r="F2" s="91"/>
      <c r="G2" s="92"/>
      <c r="H2" s="92"/>
      <c r="I2" s="92"/>
      <c r="J2" s="93"/>
      <c r="K2" s="92" t="s">
        <v>158</v>
      </c>
      <c r="L2" s="94" t="s">
        <v>159</v>
      </c>
      <c r="M2" s="95" t="s">
        <v>160</v>
      </c>
      <c r="N2" s="95" t="s">
        <v>161</v>
      </c>
      <c r="O2" s="95" t="s">
        <v>162</v>
      </c>
      <c r="P2" s="95" t="s">
        <v>163</v>
      </c>
    </row>
    <row r="3" spans="2:16" s="1" customFormat="1" ht="18.75" customHeight="1">
      <c r="B3" s="3"/>
      <c r="E3" s="116" t="s">
        <v>145</v>
      </c>
      <c r="F3" s="96"/>
      <c r="G3" s="97"/>
      <c r="H3" s="97" t="str">
        <f>SRSs!B1</f>
        <v>SRS Identifier #1</v>
      </c>
      <c r="I3" s="97"/>
      <c r="J3" s="98"/>
      <c r="K3" s="98">
        <v>1</v>
      </c>
      <c r="L3" s="99">
        <f>SRSs!B3</f>
        <v>1</v>
      </c>
      <c r="M3" s="99">
        <f>SRSs!C3</f>
        <v>1</v>
      </c>
      <c r="N3" s="99">
        <f>SRSs!D3</f>
        <v>1</v>
      </c>
      <c r="O3" s="99">
        <f>SRSs!E3</f>
        <v>1</v>
      </c>
      <c r="P3" s="99">
        <f>SRSs!F3</f>
        <v>1</v>
      </c>
    </row>
    <row r="4" spans="2:16" s="1" customFormat="1" ht="18.75" customHeight="1">
      <c r="B4" s="3"/>
      <c r="E4" s="117"/>
      <c r="F4" s="100"/>
      <c r="G4" s="101"/>
      <c r="H4" s="101" t="str">
        <f>SRSs!I1</f>
        <v>SRS Identifier #2</v>
      </c>
      <c r="I4" s="101"/>
      <c r="J4" s="102"/>
      <c r="K4" s="102">
        <v>2</v>
      </c>
      <c r="L4" s="103">
        <f>SRSs!I3</f>
        <v>1</v>
      </c>
      <c r="M4" s="103">
        <f>SRSs!J3</f>
        <v>1</v>
      </c>
      <c r="N4" s="103">
        <f>SRSs!K3</f>
        <v>1</v>
      </c>
      <c r="O4" s="103">
        <f>SRSs!L3</f>
        <v>1</v>
      </c>
      <c r="P4" s="103">
        <f>SRSs!M3</f>
        <v>1</v>
      </c>
    </row>
    <row r="5" spans="2:16" s="1" customFormat="1" ht="18.75" customHeight="1" thickBot="1">
      <c r="B5" s="3"/>
      <c r="E5" s="118"/>
      <c r="F5" s="104"/>
      <c r="G5" s="105"/>
      <c r="H5" s="105" t="str">
        <f>SRSs!P1</f>
        <v>SRS Identifier #3</v>
      </c>
      <c r="I5" s="105"/>
      <c r="J5" s="106"/>
      <c r="K5" s="107">
        <v>3</v>
      </c>
      <c r="L5" s="108">
        <f>SRSs!P3</f>
        <v>1</v>
      </c>
      <c r="M5" s="108">
        <f>SRSs!Q3</f>
        <v>1</v>
      </c>
      <c r="N5" s="108">
        <f>SRSs!R3</f>
        <v>1</v>
      </c>
      <c r="O5" s="108">
        <f>SRSs!S3</f>
        <v>1</v>
      </c>
      <c r="P5" s="108">
        <f>SRSs!T3</f>
        <v>1</v>
      </c>
    </row>
    <row r="6" spans="2:17" s="1" customFormat="1" ht="12.75">
      <c r="B6" s="3"/>
      <c r="E6" s="36"/>
      <c r="F6" s="56"/>
      <c r="G6" s="56"/>
      <c r="H6" s="57"/>
      <c r="I6" s="56"/>
      <c r="J6" s="56"/>
      <c r="K6" s="56"/>
      <c r="L6" s="71"/>
      <c r="M6" s="72"/>
      <c r="N6" s="72"/>
      <c r="O6" s="72"/>
      <c r="P6" s="72"/>
      <c r="Q6" s="4"/>
    </row>
    <row r="7" spans="2:17" ht="12">
      <c r="B7" s="19"/>
      <c r="F7" s="119" t="s">
        <v>76</v>
      </c>
      <c r="G7" s="119"/>
      <c r="H7" s="119"/>
      <c r="I7" s="119"/>
      <c r="J7" s="119"/>
      <c r="K7" s="60"/>
      <c r="L7" s="73"/>
      <c r="M7" s="73"/>
      <c r="N7" s="73"/>
      <c r="O7" s="73"/>
      <c r="P7" s="73"/>
      <c r="Q7" s="4"/>
    </row>
    <row r="8" spans="1:33" s="24" customFormat="1" ht="87.75">
      <c r="A8" s="24" t="s">
        <v>0</v>
      </c>
      <c r="B8" s="69" t="s">
        <v>73</v>
      </c>
      <c r="C8" s="24" t="s">
        <v>39</v>
      </c>
      <c r="D8" s="24" t="s">
        <v>74</v>
      </c>
      <c r="E8" s="37" t="s">
        <v>75</v>
      </c>
      <c r="F8" s="69" t="s">
        <v>79</v>
      </c>
      <c r="G8" s="69" t="s">
        <v>80</v>
      </c>
      <c r="H8" s="69" t="s">
        <v>81</v>
      </c>
      <c r="I8" s="69" t="s">
        <v>82</v>
      </c>
      <c r="J8" s="69" t="s">
        <v>83</v>
      </c>
      <c r="K8" s="62" t="s">
        <v>156</v>
      </c>
      <c r="L8" s="24" t="s">
        <v>84</v>
      </c>
      <c r="M8" s="24" t="s">
        <v>85</v>
      </c>
      <c r="N8" s="24" t="s">
        <v>86</v>
      </c>
      <c r="O8" s="24" t="s">
        <v>87</v>
      </c>
      <c r="P8" s="24" t="s">
        <v>88</v>
      </c>
      <c r="Q8" s="24" t="s">
        <v>89</v>
      </c>
      <c r="R8" s="24" t="s">
        <v>90</v>
      </c>
      <c r="S8" s="24" t="s">
        <v>91</v>
      </c>
      <c r="T8" s="24" t="s">
        <v>92</v>
      </c>
      <c r="U8" s="24" t="s">
        <v>93</v>
      </c>
      <c r="V8" s="24" t="s">
        <v>94</v>
      </c>
      <c r="W8" s="24" t="s">
        <v>95</v>
      </c>
      <c r="X8" s="24" t="s">
        <v>96</v>
      </c>
      <c r="Y8" s="24" t="s">
        <v>97</v>
      </c>
      <c r="Z8" s="24" t="s">
        <v>98</v>
      </c>
      <c r="AA8" s="24" t="s">
        <v>99</v>
      </c>
      <c r="AB8" s="24" t="s">
        <v>100</v>
      </c>
      <c r="AC8" s="24" t="s">
        <v>101</v>
      </c>
      <c r="AD8" s="24" t="s">
        <v>102</v>
      </c>
      <c r="AE8" s="24" t="s">
        <v>103</v>
      </c>
      <c r="AF8" s="24" t="s">
        <v>104</v>
      </c>
      <c r="AG8" s="24" t="s">
        <v>105</v>
      </c>
    </row>
    <row r="9" spans="1:33" ht="12">
      <c r="A9" s="1">
        <f>'TRB Record'!A2</f>
        <v>1</v>
      </c>
      <c r="C9" s="1">
        <f>'TRB Record'!C2</f>
        <v>0</v>
      </c>
      <c r="D9" s="1">
        <f>Lignin!E2</f>
        <v>0</v>
      </c>
      <c r="E9" s="38">
        <f>Lignin!U2</f>
        <v>87</v>
      </c>
      <c r="F9" s="13"/>
      <c r="G9" s="13"/>
      <c r="H9" s="13"/>
      <c r="I9" s="13"/>
      <c r="J9" s="13"/>
      <c r="K9" s="61">
        <v>1</v>
      </c>
      <c r="L9" s="15">
        <f aca="true" t="shared" si="0" ref="L9:L40">(F9*$E9)/VLOOKUP($K9,$K$3:$P$5,L$1,FALSE)</f>
        <v>0</v>
      </c>
      <c r="M9" s="15">
        <f aca="true" t="shared" si="1" ref="M9:M40">(G9*$E9)/VLOOKUP($K9,$K$3:$P$5,M$1,FALSE)</f>
        <v>0</v>
      </c>
      <c r="N9" s="15">
        <f aca="true" t="shared" si="2" ref="N9:N40">(H9*$E9)/VLOOKUP($K9,$K$3:$P$5,N$1,FALSE)</f>
        <v>0</v>
      </c>
      <c r="O9" s="15">
        <f aca="true" t="shared" si="3" ref="O9:O40">(I9*$E9)/VLOOKUP($K9,$K$3:$P$5,O$1,FALSE)</f>
        <v>0</v>
      </c>
      <c r="P9" s="15">
        <f aca="true" t="shared" si="4" ref="P9:P40">(J9*$E9)/VLOOKUP($K9,$K$3:$P$5,P$1,FALSE)</f>
        <v>0</v>
      </c>
      <c r="Q9" s="15">
        <f>L9*(162/180)</f>
        <v>0</v>
      </c>
      <c r="R9" s="15">
        <f aca="true" t="shared" si="5" ref="R9:R40">M9*(132/150)</f>
        <v>0</v>
      </c>
      <c r="S9" s="15">
        <f aca="true" t="shared" si="6" ref="S9:S40">N9*(162/180)</f>
        <v>0</v>
      </c>
      <c r="T9" s="15">
        <f aca="true" t="shared" si="7" ref="T9:T40">O9*(132/150)</f>
        <v>0</v>
      </c>
      <c r="U9" s="15">
        <f aca="true" t="shared" si="8" ref="U9:U40">P9*(162/180)</f>
        <v>0</v>
      </c>
      <c r="V9" s="15">
        <f>IF(D9=0,0,100*Q9/D9)</f>
        <v>0</v>
      </c>
      <c r="W9" s="15"/>
      <c r="X9" s="15">
        <f>IF(D9=0,0,100*R9/D9)</f>
        <v>0</v>
      </c>
      <c r="Y9" s="15"/>
      <c r="Z9" s="15">
        <f>IF(D9=0,0,100*S9/D9)</f>
        <v>0</v>
      </c>
      <c r="AA9" s="15"/>
      <c r="AB9" s="15">
        <f>IF(D9=0,0,100*T9/D9)</f>
        <v>0</v>
      </c>
      <c r="AC9" s="15"/>
      <c r="AD9" s="15">
        <f>IF(D9=0,0,100*U9/D9)</f>
        <v>0</v>
      </c>
      <c r="AE9" s="15"/>
      <c r="AF9" s="15">
        <f aca="true" t="shared" si="9" ref="AF9:AF40">V9+X9+Z9+AB9+AD9</f>
        <v>0</v>
      </c>
      <c r="AG9" s="15"/>
    </row>
    <row r="10" spans="1:33" ht="12">
      <c r="A10" s="1" t="str">
        <f>'TRB Record'!A3</f>
        <v>replicate 1</v>
      </c>
      <c r="C10" s="1">
        <f>'TRB Record'!C3</f>
        <v>0</v>
      </c>
      <c r="D10" s="1">
        <f>Lignin!E3</f>
        <v>0</v>
      </c>
      <c r="E10" s="38">
        <f>Lignin!U3</f>
        <v>87</v>
      </c>
      <c r="F10" s="13"/>
      <c r="G10" s="13"/>
      <c r="H10" s="13"/>
      <c r="I10" s="13"/>
      <c r="J10" s="13"/>
      <c r="K10" s="61">
        <v>1</v>
      </c>
      <c r="L10" s="15">
        <f t="shared" si="0"/>
        <v>0</v>
      </c>
      <c r="M10" s="15">
        <f t="shared" si="1"/>
        <v>0</v>
      </c>
      <c r="N10" s="15">
        <f t="shared" si="2"/>
        <v>0</v>
      </c>
      <c r="O10" s="15">
        <f t="shared" si="3"/>
        <v>0</v>
      </c>
      <c r="P10" s="15">
        <f t="shared" si="4"/>
        <v>0</v>
      </c>
      <c r="Q10" s="15">
        <f aca="true" t="shared" si="10" ref="Q10:Q68">L10*(162/180)</f>
        <v>0</v>
      </c>
      <c r="R10" s="15">
        <f t="shared" si="5"/>
        <v>0</v>
      </c>
      <c r="S10" s="15">
        <f t="shared" si="6"/>
        <v>0</v>
      </c>
      <c r="T10" s="15">
        <f t="shared" si="7"/>
        <v>0</v>
      </c>
      <c r="U10" s="15">
        <f t="shared" si="8"/>
        <v>0</v>
      </c>
      <c r="V10" s="15">
        <f aca="true" t="shared" si="11" ref="V10:V68">IF(D10=0,0,100*Q10/D10)</f>
        <v>0</v>
      </c>
      <c r="W10" s="15">
        <f>AVERAGE(V9:V10)</f>
        <v>0</v>
      </c>
      <c r="X10" s="15">
        <f aca="true" t="shared" si="12" ref="X10:X68">IF(D10=0,0,100*R10/D10)</f>
        <v>0</v>
      </c>
      <c r="Y10" s="15">
        <f>AVERAGE(X9:X10)</f>
        <v>0</v>
      </c>
      <c r="Z10" s="15">
        <f aca="true" t="shared" si="13" ref="Z10:Z68">IF(D10=0,0,100*S10/D10)</f>
        <v>0</v>
      </c>
      <c r="AA10" s="15">
        <f>AVERAGE(Z9:Z10)</f>
        <v>0</v>
      </c>
      <c r="AB10" s="15">
        <f aca="true" t="shared" si="14" ref="AB10:AB68">IF(D10=0,0,100*T10/D10)</f>
        <v>0</v>
      </c>
      <c r="AC10" s="15">
        <f>AVERAGE(AB9:AB10)</f>
        <v>0</v>
      </c>
      <c r="AD10" s="15">
        <f aca="true" t="shared" si="15" ref="AD10:AD68">IF(D10=0,0,100*U10/D10)</f>
        <v>0</v>
      </c>
      <c r="AE10" s="15">
        <f>AVERAGE(AD9:AD10)</f>
        <v>0</v>
      </c>
      <c r="AF10" s="15">
        <f t="shared" si="9"/>
        <v>0</v>
      </c>
      <c r="AG10" s="15">
        <f>AVERAGE(AF9:AF10)</f>
        <v>0</v>
      </c>
    </row>
    <row r="11" spans="1:33" ht="12">
      <c r="A11" s="1">
        <f>'TRB Record'!A4</f>
        <v>2</v>
      </c>
      <c r="C11" s="1">
        <f>'TRB Record'!C4</f>
        <v>0</v>
      </c>
      <c r="D11" s="1">
        <f>Lignin!E4</f>
        <v>0</v>
      </c>
      <c r="E11" s="38">
        <f>Lignin!U4</f>
        <v>87</v>
      </c>
      <c r="F11" s="13"/>
      <c r="G11" s="13"/>
      <c r="H11" s="13"/>
      <c r="I11" s="13"/>
      <c r="J11" s="13"/>
      <c r="K11" s="61">
        <v>1</v>
      </c>
      <c r="L11" s="15">
        <f t="shared" si="0"/>
        <v>0</v>
      </c>
      <c r="M11" s="15">
        <f t="shared" si="1"/>
        <v>0</v>
      </c>
      <c r="N11" s="15">
        <f t="shared" si="2"/>
        <v>0</v>
      </c>
      <c r="O11" s="15">
        <f t="shared" si="3"/>
        <v>0</v>
      </c>
      <c r="P11" s="15">
        <f t="shared" si="4"/>
        <v>0</v>
      </c>
      <c r="Q11" s="15">
        <f t="shared" si="10"/>
        <v>0</v>
      </c>
      <c r="R11" s="15">
        <f t="shared" si="5"/>
        <v>0</v>
      </c>
      <c r="S11" s="15">
        <f t="shared" si="6"/>
        <v>0</v>
      </c>
      <c r="T11" s="15">
        <f t="shared" si="7"/>
        <v>0</v>
      </c>
      <c r="U11" s="15">
        <f t="shared" si="8"/>
        <v>0</v>
      </c>
      <c r="V11" s="15">
        <f t="shared" si="11"/>
        <v>0</v>
      </c>
      <c r="W11" s="15"/>
      <c r="X11" s="15">
        <f t="shared" si="12"/>
        <v>0</v>
      </c>
      <c r="Y11" s="15"/>
      <c r="Z11" s="15">
        <f t="shared" si="13"/>
        <v>0</v>
      </c>
      <c r="AA11" s="15"/>
      <c r="AB11" s="15">
        <f t="shared" si="14"/>
        <v>0</v>
      </c>
      <c r="AC11" s="15"/>
      <c r="AD11" s="15">
        <f t="shared" si="15"/>
        <v>0</v>
      </c>
      <c r="AE11" s="15"/>
      <c r="AF11" s="15">
        <f t="shared" si="9"/>
        <v>0</v>
      </c>
      <c r="AG11" s="15"/>
    </row>
    <row r="12" spans="1:33" ht="12">
      <c r="A12" s="1" t="str">
        <f>'TRB Record'!A5</f>
        <v>replicate 2</v>
      </c>
      <c r="C12" s="1">
        <f>'TRB Record'!C5</f>
        <v>0</v>
      </c>
      <c r="D12" s="1">
        <f>Lignin!E5</f>
        <v>0</v>
      </c>
      <c r="E12" s="38">
        <f>Lignin!U5</f>
        <v>87</v>
      </c>
      <c r="F12" s="13"/>
      <c r="G12" s="13"/>
      <c r="H12" s="13"/>
      <c r="I12" s="13"/>
      <c r="J12" s="13"/>
      <c r="K12" s="61">
        <v>1</v>
      </c>
      <c r="L12" s="15">
        <f t="shared" si="0"/>
        <v>0</v>
      </c>
      <c r="M12" s="15">
        <f t="shared" si="1"/>
        <v>0</v>
      </c>
      <c r="N12" s="15">
        <f t="shared" si="2"/>
        <v>0</v>
      </c>
      <c r="O12" s="15">
        <f t="shared" si="3"/>
        <v>0</v>
      </c>
      <c r="P12" s="15">
        <f t="shared" si="4"/>
        <v>0</v>
      </c>
      <c r="Q12" s="15">
        <f t="shared" si="10"/>
        <v>0</v>
      </c>
      <c r="R12" s="15">
        <f t="shared" si="5"/>
        <v>0</v>
      </c>
      <c r="S12" s="15">
        <f t="shared" si="6"/>
        <v>0</v>
      </c>
      <c r="T12" s="15">
        <f t="shared" si="7"/>
        <v>0</v>
      </c>
      <c r="U12" s="15">
        <f t="shared" si="8"/>
        <v>0</v>
      </c>
      <c r="V12" s="15">
        <f t="shared" si="11"/>
        <v>0</v>
      </c>
      <c r="W12" s="15">
        <f>AVERAGE(V11:V12)</f>
        <v>0</v>
      </c>
      <c r="X12" s="15">
        <f t="shared" si="12"/>
        <v>0</v>
      </c>
      <c r="Y12" s="15">
        <f>AVERAGE(X11:X12)</f>
        <v>0</v>
      </c>
      <c r="Z12" s="15">
        <f t="shared" si="13"/>
        <v>0</v>
      </c>
      <c r="AA12" s="15">
        <f>AVERAGE(Z11:Z12)</f>
        <v>0</v>
      </c>
      <c r="AB12" s="15">
        <f t="shared" si="14"/>
        <v>0</v>
      </c>
      <c r="AC12" s="15">
        <f>AVERAGE(AB11:AB12)</f>
        <v>0</v>
      </c>
      <c r="AD12" s="15">
        <f t="shared" si="15"/>
        <v>0</v>
      </c>
      <c r="AE12" s="15">
        <f>AVERAGE(AD11:AD12)</f>
        <v>0</v>
      </c>
      <c r="AF12" s="15">
        <f t="shared" si="9"/>
        <v>0</v>
      </c>
      <c r="AG12" s="15">
        <f>AVERAGE(AF11:AF12)</f>
        <v>0</v>
      </c>
    </row>
    <row r="13" spans="1:33" ht="12">
      <c r="A13" s="1">
        <f>'TRB Record'!A6</f>
        <v>3</v>
      </c>
      <c r="C13" s="1">
        <f>'TRB Record'!C6</f>
        <v>0</v>
      </c>
      <c r="D13" s="1">
        <f>Lignin!E6</f>
        <v>0</v>
      </c>
      <c r="E13" s="38">
        <f>Lignin!U6</f>
        <v>87</v>
      </c>
      <c r="F13" s="13"/>
      <c r="G13" s="13"/>
      <c r="H13" s="13"/>
      <c r="I13" s="13"/>
      <c r="J13" s="13"/>
      <c r="K13" s="61">
        <v>1</v>
      </c>
      <c r="L13" s="15">
        <f t="shared" si="0"/>
        <v>0</v>
      </c>
      <c r="M13" s="15">
        <f t="shared" si="1"/>
        <v>0</v>
      </c>
      <c r="N13" s="15">
        <f t="shared" si="2"/>
        <v>0</v>
      </c>
      <c r="O13" s="15">
        <f t="shared" si="3"/>
        <v>0</v>
      </c>
      <c r="P13" s="15">
        <f t="shared" si="4"/>
        <v>0</v>
      </c>
      <c r="Q13" s="15">
        <f t="shared" si="10"/>
        <v>0</v>
      </c>
      <c r="R13" s="15">
        <f t="shared" si="5"/>
        <v>0</v>
      </c>
      <c r="S13" s="15">
        <f t="shared" si="6"/>
        <v>0</v>
      </c>
      <c r="T13" s="15">
        <f t="shared" si="7"/>
        <v>0</v>
      </c>
      <c r="U13" s="15">
        <f t="shared" si="8"/>
        <v>0</v>
      </c>
      <c r="V13" s="15">
        <f t="shared" si="11"/>
        <v>0</v>
      </c>
      <c r="W13" s="15"/>
      <c r="X13" s="15">
        <f t="shared" si="12"/>
        <v>0</v>
      </c>
      <c r="Y13" s="15"/>
      <c r="Z13" s="15">
        <f t="shared" si="13"/>
        <v>0</v>
      </c>
      <c r="AA13" s="15"/>
      <c r="AB13" s="15">
        <f t="shared" si="14"/>
        <v>0</v>
      </c>
      <c r="AC13" s="15"/>
      <c r="AD13" s="15">
        <f t="shared" si="15"/>
        <v>0</v>
      </c>
      <c r="AE13" s="15"/>
      <c r="AF13" s="15">
        <f t="shared" si="9"/>
        <v>0</v>
      </c>
      <c r="AG13" s="15"/>
    </row>
    <row r="14" spans="1:33" ht="12">
      <c r="A14" s="1" t="str">
        <f>'TRB Record'!A7</f>
        <v>replicate 3</v>
      </c>
      <c r="C14" s="1">
        <f>'TRB Record'!C7</f>
        <v>0</v>
      </c>
      <c r="D14" s="1">
        <f>Lignin!E7</f>
        <v>0</v>
      </c>
      <c r="E14" s="38">
        <f>Lignin!U7</f>
        <v>87</v>
      </c>
      <c r="F14" s="13"/>
      <c r="G14" s="13"/>
      <c r="H14" s="13"/>
      <c r="I14" s="13"/>
      <c r="J14" s="13"/>
      <c r="K14" s="61">
        <v>1</v>
      </c>
      <c r="L14" s="15">
        <f t="shared" si="0"/>
        <v>0</v>
      </c>
      <c r="M14" s="15">
        <f t="shared" si="1"/>
        <v>0</v>
      </c>
      <c r="N14" s="15">
        <f t="shared" si="2"/>
        <v>0</v>
      </c>
      <c r="O14" s="15">
        <f t="shared" si="3"/>
        <v>0</v>
      </c>
      <c r="P14" s="15">
        <f t="shared" si="4"/>
        <v>0</v>
      </c>
      <c r="Q14" s="15">
        <f t="shared" si="10"/>
        <v>0</v>
      </c>
      <c r="R14" s="15">
        <f t="shared" si="5"/>
        <v>0</v>
      </c>
      <c r="S14" s="15">
        <f t="shared" si="6"/>
        <v>0</v>
      </c>
      <c r="T14" s="15">
        <f t="shared" si="7"/>
        <v>0</v>
      </c>
      <c r="U14" s="15">
        <f t="shared" si="8"/>
        <v>0</v>
      </c>
      <c r="V14" s="15">
        <f t="shared" si="11"/>
        <v>0</v>
      </c>
      <c r="W14" s="15">
        <f>AVERAGE(V13:V14)</f>
        <v>0</v>
      </c>
      <c r="X14" s="15">
        <f t="shared" si="12"/>
        <v>0</v>
      </c>
      <c r="Y14" s="15">
        <f>AVERAGE(X13:X14)</f>
        <v>0</v>
      </c>
      <c r="Z14" s="15">
        <f t="shared" si="13"/>
        <v>0</v>
      </c>
      <c r="AA14" s="15">
        <f>AVERAGE(Z13:Z14)</f>
        <v>0</v>
      </c>
      <c r="AB14" s="15">
        <f t="shared" si="14"/>
        <v>0</v>
      </c>
      <c r="AC14" s="15">
        <f>AVERAGE(AB13:AB14)</f>
        <v>0</v>
      </c>
      <c r="AD14" s="15">
        <f t="shared" si="15"/>
        <v>0</v>
      </c>
      <c r="AE14" s="15">
        <f>AVERAGE(AD13:AD14)</f>
        <v>0</v>
      </c>
      <c r="AF14" s="15">
        <f t="shared" si="9"/>
        <v>0</v>
      </c>
      <c r="AG14" s="15">
        <f>AVERAGE(AF13:AF14)</f>
        <v>0</v>
      </c>
    </row>
    <row r="15" spans="1:33" ht="12">
      <c r="A15" s="1">
        <f>'TRB Record'!A8</f>
        <v>4</v>
      </c>
      <c r="C15" s="1">
        <f>'TRB Record'!C8</f>
        <v>0</v>
      </c>
      <c r="D15" s="1">
        <f>Lignin!E8</f>
        <v>0</v>
      </c>
      <c r="E15" s="38">
        <f>Lignin!U8</f>
        <v>87</v>
      </c>
      <c r="F15" s="13"/>
      <c r="G15" s="13"/>
      <c r="H15" s="13"/>
      <c r="I15" s="13"/>
      <c r="J15" s="13"/>
      <c r="K15" s="61">
        <v>1</v>
      </c>
      <c r="L15" s="15">
        <f t="shared" si="0"/>
        <v>0</v>
      </c>
      <c r="M15" s="15">
        <f t="shared" si="1"/>
        <v>0</v>
      </c>
      <c r="N15" s="15">
        <f t="shared" si="2"/>
        <v>0</v>
      </c>
      <c r="O15" s="15">
        <f t="shared" si="3"/>
        <v>0</v>
      </c>
      <c r="P15" s="15">
        <f t="shared" si="4"/>
        <v>0</v>
      </c>
      <c r="Q15" s="15">
        <f t="shared" si="10"/>
        <v>0</v>
      </c>
      <c r="R15" s="15">
        <f t="shared" si="5"/>
        <v>0</v>
      </c>
      <c r="S15" s="15">
        <f t="shared" si="6"/>
        <v>0</v>
      </c>
      <c r="T15" s="15">
        <f t="shared" si="7"/>
        <v>0</v>
      </c>
      <c r="U15" s="15">
        <f t="shared" si="8"/>
        <v>0</v>
      </c>
      <c r="V15" s="15">
        <f t="shared" si="11"/>
        <v>0</v>
      </c>
      <c r="W15" s="15"/>
      <c r="X15" s="15">
        <f t="shared" si="12"/>
        <v>0</v>
      </c>
      <c r="Y15" s="15"/>
      <c r="Z15" s="15">
        <f t="shared" si="13"/>
        <v>0</v>
      </c>
      <c r="AA15" s="15"/>
      <c r="AB15" s="15">
        <f t="shared" si="14"/>
        <v>0</v>
      </c>
      <c r="AC15" s="15"/>
      <c r="AD15" s="15">
        <f t="shared" si="15"/>
        <v>0</v>
      </c>
      <c r="AE15" s="15"/>
      <c r="AF15" s="15">
        <f t="shared" si="9"/>
        <v>0</v>
      </c>
      <c r="AG15" s="15"/>
    </row>
    <row r="16" spans="1:33" ht="12">
      <c r="A16" s="1" t="str">
        <f>'TRB Record'!A9</f>
        <v>replicate 4</v>
      </c>
      <c r="C16" s="1">
        <f>'TRB Record'!C9</f>
        <v>0</v>
      </c>
      <c r="D16" s="1">
        <f>Lignin!E9</f>
        <v>0</v>
      </c>
      <c r="E16" s="38">
        <f>Lignin!U9</f>
        <v>87</v>
      </c>
      <c r="F16" s="13"/>
      <c r="G16" s="13"/>
      <c r="H16" s="13"/>
      <c r="I16" s="13"/>
      <c r="J16" s="13"/>
      <c r="K16" s="61">
        <v>1</v>
      </c>
      <c r="L16" s="15">
        <f t="shared" si="0"/>
        <v>0</v>
      </c>
      <c r="M16" s="15">
        <f t="shared" si="1"/>
        <v>0</v>
      </c>
      <c r="N16" s="15">
        <f t="shared" si="2"/>
        <v>0</v>
      </c>
      <c r="O16" s="15">
        <f t="shared" si="3"/>
        <v>0</v>
      </c>
      <c r="P16" s="15">
        <f t="shared" si="4"/>
        <v>0</v>
      </c>
      <c r="Q16" s="15">
        <f t="shared" si="10"/>
        <v>0</v>
      </c>
      <c r="R16" s="15">
        <f t="shared" si="5"/>
        <v>0</v>
      </c>
      <c r="S16" s="15">
        <f t="shared" si="6"/>
        <v>0</v>
      </c>
      <c r="T16" s="15">
        <f t="shared" si="7"/>
        <v>0</v>
      </c>
      <c r="U16" s="15">
        <f t="shared" si="8"/>
        <v>0</v>
      </c>
      <c r="V16" s="15">
        <f t="shared" si="11"/>
        <v>0</v>
      </c>
      <c r="W16" s="15">
        <f>AVERAGE(V15:V16)</f>
        <v>0</v>
      </c>
      <c r="X16" s="15">
        <f t="shared" si="12"/>
        <v>0</v>
      </c>
      <c r="Y16" s="15">
        <f>AVERAGE(X15:X16)</f>
        <v>0</v>
      </c>
      <c r="Z16" s="15">
        <f t="shared" si="13"/>
        <v>0</v>
      </c>
      <c r="AA16" s="15">
        <f>AVERAGE(Z15:Z16)</f>
        <v>0</v>
      </c>
      <c r="AB16" s="15">
        <f t="shared" si="14"/>
        <v>0</v>
      </c>
      <c r="AC16" s="15">
        <f>AVERAGE(AB15:AB16)</f>
        <v>0</v>
      </c>
      <c r="AD16" s="15">
        <f t="shared" si="15"/>
        <v>0</v>
      </c>
      <c r="AE16" s="15">
        <f>AVERAGE(AD15:AD16)</f>
        <v>0</v>
      </c>
      <c r="AF16" s="15">
        <f t="shared" si="9"/>
        <v>0</v>
      </c>
      <c r="AG16" s="15">
        <f>AVERAGE(AF15:AF16)</f>
        <v>0</v>
      </c>
    </row>
    <row r="17" spans="1:33" ht="12">
      <c r="A17" s="1">
        <f>'TRB Record'!A10</f>
        <v>5</v>
      </c>
      <c r="C17" s="1">
        <f>'TRB Record'!C10</f>
        <v>0</v>
      </c>
      <c r="D17" s="1">
        <f>Lignin!E10</f>
        <v>0</v>
      </c>
      <c r="E17" s="38">
        <f>Lignin!U10</f>
        <v>87</v>
      </c>
      <c r="F17" s="13"/>
      <c r="G17" s="13"/>
      <c r="H17" s="13"/>
      <c r="I17" s="13"/>
      <c r="J17" s="13"/>
      <c r="K17" s="61">
        <v>1</v>
      </c>
      <c r="L17" s="15">
        <f t="shared" si="0"/>
        <v>0</v>
      </c>
      <c r="M17" s="15">
        <f t="shared" si="1"/>
        <v>0</v>
      </c>
      <c r="N17" s="15">
        <f t="shared" si="2"/>
        <v>0</v>
      </c>
      <c r="O17" s="15">
        <f t="shared" si="3"/>
        <v>0</v>
      </c>
      <c r="P17" s="15">
        <f t="shared" si="4"/>
        <v>0</v>
      </c>
      <c r="Q17" s="15">
        <f t="shared" si="10"/>
        <v>0</v>
      </c>
      <c r="R17" s="15">
        <f t="shared" si="5"/>
        <v>0</v>
      </c>
      <c r="S17" s="15">
        <f t="shared" si="6"/>
        <v>0</v>
      </c>
      <c r="T17" s="15">
        <f t="shared" si="7"/>
        <v>0</v>
      </c>
      <c r="U17" s="15">
        <f t="shared" si="8"/>
        <v>0</v>
      </c>
      <c r="V17" s="15">
        <f t="shared" si="11"/>
        <v>0</v>
      </c>
      <c r="W17" s="15"/>
      <c r="X17" s="15">
        <f t="shared" si="12"/>
        <v>0</v>
      </c>
      <c r="Y17" s="15"/>
      <c r="Z17" s="15">
        <f t="shared" si="13"/>
        <v>0</v>
      </c>
      <c r="AA17" s="15"/>
      <c r="AB17" s="15">
        <f t="shared" si="14"/>
        <v>0</v>
      </c>
      <c r="AC17" s="15"/>
      <c r="AD17" s="15">
        <f t="shared" si="15"/>
        <v>0</v>
      </c>
      <c r="AE17" s="15"/>
      <c r="AF17" s="15">
        <f t="shared" si="9"/>
        <v>0</v>
      </c>
      <c r="AG17" s="15"/>
    </row>
    <row r="18" spans="1:33" ht="12">
      <c r="A18" s="1" t="str">
        <f>'TRB Record'!A11</f>
        <v>replicate 5</v>
      </c>
      <c r="C18" s="1">
        <f>'TRB Record'!C11</f>
        <v>0</v>
      </c>
      <c r="D18" s="1">
        <f>Lignin!E11</f>
        <v>0</v>
      </c>
      <c r="E18" s="38">
        <f>Lignin!U11</f>
        <v>87</v>
      </c>
      <c r="F18" s="13"/>
      <c r="G18" s="13"/>
      <c r="H18" s="13"/>
      <c r="I18" s="13"/>
      <c r="J18" s="13"/>
      <c r="K18" s="61">
        <v>1</v>
      </c>
      <c r="L18" s="15">
        <f t="shared" si="0"/>
        <v>0</v>
      </c>
      <c r="M18" s="15">
        <f t="shared" si="1"/>
        <v>0</v>
      </c>
      <c r="N18" s="15">
        <f t="shared" si="2"/>
        <v>0</v>
      </c>
      <c r="O18" s="15">
        <f t="shared" si="3"/>
        <v>0</v>
      </c>
      <c r="P18" s="15">
        <f t="shared" si="4"/>
        <v>0</v>
      </c>
      <c r="Q18" s="15">
        <f t="shared" si="10"/>
        <v>0</v>
      </c>
      <c r="R18" s="15">
        <f t="shared" si="5"/>
        <v>0</v>
      </c>
      <c r="S18" s="15">
        <f t="shared" si="6"/>
        <v>0</v>
      </c>
      <c r="T18" s="15">
        <f t="shared" si="7"/>
        <v>0</v>
      </c>
      <c r="U18" s="15">
        <f t="shared" si="8"/>
        <v>0</v>
      </c>
      <c r="V18" s="15">
        <f t="shared" si="11"/>
        <v>0</v>
      </c>
      <c r="W18" s="15">
        <f>AVERAGE(V17:V18)</f>
        <v>0</v>
      </c>
      <c r="X18" s="15">
        <f t="shared" si="12"/>
        <v>0</v>
      </c>
      <c r="Y18" s="15">
        <f>AVERAGE(X17:X18)</f>
        <v>0</v>
      </c>
      <c r="Z18" s="15">
        <f t="shared" si="13"/>
        <v>0</v>
      </c>
      <c r="AA18" s="15">
        <f>AVERAGE(Z17:Z18)</f>
        <v>0</v>
      </c>
      <c r="AB18" s="15">
        <f t="shared" si="14"/>
        <v>0</v>
      </c>
      <c r="AC18" s="15">
        <f>AVERAGE(AB17:AB18)</f>
        <v>0</v>
      </c>
      <c r="AD18" s="15">
        <f t="shared" si="15"/>
        <v>0</v>
      </c>
      <c r="AE18" s="15">
        <f>AVERAGE(AD17:AD18)</f>
        <v>0</v>
      </c>
      <c r="AF18" s="15">
        <f t="shared" si="9"/>
        <v>0</v>
      </c>
      <c r="AG18" s="15">
        <f>AVERAGE(AF17:AF18)</f>
        <v>0</v>
      </c>
    </row>
    <row r="19" spans="1:33" ht="12">
      <c r="A19" s="1">
        <f>'TRB Record'!A12</f>
        <v>6</v>
      </c>
      <c r="C19" s="1">
        <f>'TRB Record'!C12</f>
        <v>0</v>
      </c>
      <c r="D19" s="1">
        <f>Lignin!E12</f>
        <v>0</v>
      </c>
      <c r="E19" s="38">
        <f>Lignin!U12</f>
        <v>87</v>
      </c>
      <c r="F19" s="13"/>
      <c r="G19" s="13"/>
      <c r="H19" s="13"/>
      <c r="I19" s="13"/>
      <c r="J19" s="13"/>
      <c r="K19" s="61">
        <v>1</v>
      </c>
      <c r="L19" s="15">
        <f t="shared" si="0"/>
        <v>0</v>
      </c>
      <c r="M19" s="15">
        <f t="shared" si="1"/>
        <v>0</v>
      </c>
      <c r="N19" s="15">
        <f t="shared" si="2"/>
        <v>0</v>
      </c>
      <c r="O19" s="15">
        <f t="shared" si="3"/>
        <v>0</v>
      </c>
      <c r="P19" s="15">
        <f t="shared" si="4"/>
        <v>0</v>
      </c>
      <c r="Q19" s="15">
        <f t="shared" si="10"/>
        <v>0</v>
      </c>
      <c r="R19" s="15">
        <f t="shared" si="5"/>
        <v>0</v>
      </c>
      <c r="S19" s="15">
        <f t="shared" si="6"/>
        <v>0</v>
      </c>
      <c r="T19" s="15">
        <f t="shared" si="7"/>
        <v>0</v>
      </c>
      <c r="U19" s="15">
        <f t="shared" si="8"/>
        <v>0</v>
      </c>
      <c r="V19" s="15">
        <f t="shared" si="11"/>
        <v>0</v>
      </c>
      <c r="W19" s="15"/>
      <c r="X19" s="15">
        <f t="shared" si="12"/>
        <v>0</v>
      </c>
      <c r="Y19" s="15"/>
      <c r="Z19" s="15">
        <f t="shared" si="13"/>
        <v>0</v>
      </c>
      <c r="AA19" s="15"/>
      <c r="AB19" s="15">
        <f t="shared" si="14"/>
        <v>0</v>
      </c>
      <c r="AC19" s="15"/>
      <c r="AD19" s="15">
        <f t="shared" si="15"/>
        <v>0</v>
      </c>
      <c r="AE19" s="15"/>
      <c r="AF19" s="15">
        <f t="shared" si="9"/>
        <v>0</v>
      </c>
      <c r="AG19" s="15"/>
    </row>
    <row r="20" spans="1:33" ht="12">
      <c r="A20" s="1" t="str">
        <f>'TRB Record'!A13</f>
        <v>replicate 6</v>
      </c>
      <c r="C20" s="1">
        <f>'TRB Record'!C13</f>
        <v>0</v>
      </c>
      <c r="D20" s="1">
        <f>Lignin!E13</f>
        <v>0</v>
      </c>
      <c r="E20" s="38">
        <f>Lignin!U13</f>
        <v>87</v>
      </c>
      <c r="F20" s="13"/>
      <c r="G20" s="13"/>
      <c r="H20" s="13"/>
      <c r="I20" s="13"/>
      <c r="J20" s="13"/>
      <c r="K20" s="61">
        <v>1</v>
      </c>
      <c r="L20" s="15">
        <f t="shared" si="0"/>
        <v>0</v>
      </c>
      <c r="M20" s="15">
        <f t="shared" si="1"/>
        <v>0</v>
      </c>
      <c r="N20" s="15">
        <f t="shared" si="2"/>
        <v>0</v>
      </c>
      <c r="O20" s="15">
        <f t="shared" si="3"/>
        <v>0</v>
      </c>
      <c r="P20" s="15">
        <f t="shared" si="4"/>
        <v>0</v>
      </c>
      <c r="Q20" s="15">
        <f t="shared" si="10"/>
        <v>0</v>
      </c>
      <c r="R20" s="15">
        <f t="shared" si="5"/>
        <v>0</v>
      </c>
      <c r="S20" s="15">
        <f t="shared" si="6"/>
        <v>0</v>
      </c>
      <c r="T20" s="15">
        <f t="shared" si="7"/>
        <v>0</v>
      </c>
      <c r="U20" s="15">
        <f t="shared" si="8"/>
        <v>0</v>
      </c>
      <c r="V20" s="15">
        <f t="shared" si="11"/>
        <v>0</v>
      </c>
      <c r="W20" s="15">
        <f>AVERAGE(V19:V20)</f>
        <v>0</v>
      </c>
      <c r="X20" s="15">
        <f t="shared" si="12"/>
        <v>0</v>
      </c>
      <c r="Y20" s="15">
        <f>AVERAGE(X19:X20)</f>
        <v>0</v>
      </c>
      <c r="Z20" s="15">
        <f t="shared" si="13"/>
        <v>0</v>
      </c>
      <c r="AA20" s="15">
        <f>AVERAGE(Z19:Z20)</f>
        <v>0</v>
      </c>
      <c r="AB20" s="15">
        <f t="shared" si="14"/>
        <v>0</v>
      </c>
      <c r="AC20" s="15">
        <f>AVERAGE(AB19:AB20)</f>
        <v>0</v>
      </c>
      <c r="AD20" s="15">
        <f t="shared" si="15"/>
        <v>0</v>
      </c>
      <c r="AE20" s="15">
        <f>AVERAGE(AD19:AD20)</f>
        <v>0</v>
      </c>
      <c r="AF20" s="15">
        <f t="shared" si="9"/>
        <v>0</v>
      </c>
      <c r="AG20" s="15">
        <f>AVERAGE(AF19:AF20)</f>
        <v>0</v>
      </c>
    </row>
    <row r="21" spans="1:33" ht="12">
      <c r="A21" s="1">
        <f>'TRB Record'!A14</f>
        <v>7</v>
      </c>
      <c r="C21" s="1">
        <f>'TRB Record'!C14</f>
        <v>0</v>
      </c>
      <c r="D21" s="1">
        <f>Lignin!E14</f>
        <v>0</v>
      </c>
      <c r="E21" s="38">
        <f>Lignin!U14</f>
        <v>86.73</v>
      </c>
      <c r="F21" s="13"/>
      <c r="G21" s="13"/>
      <c r="H21" s="13"/>
      <c r="I21" s="13"/>
      <c r="J21" s="13"/>
      <c r="K21" s="61">
        <v>1</v>
      </c>
      <c r="L21" s="15">
        <f t="shared" si="0"/>
        <v>0</v>
      </c>
      <c r="M21" s="15">
        <f t="shared" si="1"/>
        <v>0</v>
      </c>
      <c r="N21" s="15">
        <f t="shared" si="2"/>
        <v>0</v>
      </c>
      <c r="O21" s="15">
        <f t="shared" si="3"/>
        <v>0</v>
      </c>
      <c r="P21" s="15">
        <f t="shared" si="4"/>
        <v>0</v>
      </c>
      <c r="Q21" s="15">
        <f t="shared" si="10"/>
        <v>0</v>
      </c>
      <c r="R21" s="15">
        <f t="shared" si="5"/>
        <v>0</v>
      </c>
      <c r="S21" s="15">
        <f t="shared" si="6"/>
        <v>0</v>
      </c>
      <c r="T21" s="15">
        <f t="shared" si="7"/>
        <v>0</v>
      </c>
      <c r="U21" s="15">
        <f t="shared" si="8"/>
        <v>0</v>
      </c>
      <c r="V21" s="15">
        <f t="shared" si="11"/>
        <v>0</v>
      </c>
      <c r="W21" s="15"/>
      <c r="X21" s="15">
        <f t="shared" si="12"/>
        <v>0</v>
      </c>
      <c r="Y21" s="15"/>
      <c r="Z21" s="15">
        <f t="shared" si="13"/>
        <v>0</v>
      </c>
      <c r="AA21" s="15"/>
      <c r="AB21" s="15">
        <f t="shared" si="14"/>
        <v>0</v>
      </c>
      <c r="AC21" s="15"/>
      <c r="AD21" s="15">
        <f t="shared" si="15"/>
        <v>0</v>
      </c>
      <c r="AE21" s="15"/>
      <c r="AF21" s="15">
        <f t="shared" si="9"/>
        <v>0</v>
      </c>
      <c r="AG21" s="15"/>
    </row>
    <row r="22" spans="1:33" ht="12">
      <c r="A22" s="1" t="str">
        <f>'TRB Record'!A15</f>
        <v>replicate 7</v>
      </c>
      <c r="C22" s="1">
        <f>'TRB Record'!C15</f>
        <v>0</v>
      </c>
      <c r="D22" s="1">
        <f>Lignin!E15</f>
        <v>0</v>
      </c>
      <c r="E22" s="38">
        <f>Lignin!U15</f>
        <v>86.73</v>
      </c>
      <c r="F22" s="13"/>
      <c r="G22" s="13"/>
      <c r="H22" s="13"/>
      <c r="I22" s="13"/>
      <c r="J22" s="13"/>
      <c r="K22" s="61">
        <v>1</v>
      </c>
      <c r="L22" s="15">
        <f t="shared" si="0"/>
        <v>0</v>
      </c>
      <c r="M22" s="15">
        <f t="shared" si="1"/>
        <v>0</v>
      </c>
      <c r="N22" s="15">
        <f t="shared" si="2"/>
        <v>0</v>
      </c>
      <c r="O22" s="15">
        <f t="shared" si="3"/>
        <v>0</v>
      </c>
      <c r="P22" s="15">
        <f t="shared" si="4"/>
        <v>0</v>
      </c>
      <c r="Q22" s="15">
        <f t="shared" si="10"/>
        <v>0</v>
      </c>
      <c r="R22" s="15">
        <f t="shared" si="5"/>
        <v>0</v>
      </c>
      <c r="S22" s="15">
        <f t="shared" si="6"/>
        <v>0</v>
      </c>
      <c r="T22" s="15">
        <f t="shared" si="7"/>
        <v>0</v>
      </c>
      <c r="U22" s="15">
        <f t="shared" si="8"/>
        <v>0</v>
      </c>
      <c r="V22" s="15">
        <f t="shared" si="11"/>
        <v>0</v>
      </c>
      <c r="W22" s="15">
        <f>AVERAGE(V21:V22)</f>
        <v>0</v>
      </c>
      <c r="X22" s="15">
        <f t="shared" si="12"/>
        <v>0</v>
      </c>
      <c r="Y22" s="15">
        <f>AVERAGE(X21:X22)</f>
        <v>0</v>
      </c>
      <c r="Z22" s="15">
        <f t="shared" si="13"/>
        <v>0</v>
      </c>
      <c r="AA22" s="15">
        <f>AVERAGE(Z21:Z22)</f>
        <v>0</v>
      </c>
      <c r="AB22" s="15">
        <f t="shared" si="14"/>
        <v>0</v>
      </c>
      <c r="AC22" s="15">
        <f>AVERAGE(AB21:AB22)</f>
        <v>0</v>
      </c>
      <c r="AD22" s="15">
        <f t="shared" si="15"/>
        <v>0</v>
      </c>
      <c r="AE22" s="15">
        <f>AVERAGE(AD21:AD22)</f>
        <v>0</v>
      </c>
      <c r="AF22" s="15">
        <f t="shared" si="9"/>
        <v>0</v>
      </c>
      <c r="AG22" s="15">
        <f>AVERAGE(AF21:AF22)</f>
        <v>0</v>
      </c>
    </row>
    <row r="23" spans="1:33" ht="12">
      <c r="A23" s="1">
        <f>'TRB Record'!A16</f>
        <v>8</v>
      </c>
      <c r="C23" s="1">
        <f>'TRB Record'!C16</f>
        <v>0</v>
      </c>
      <c r="D23" s="1">
        <f>Lignin!E16</f>
        <v>0</v>
      </c>
      <c r="E23" s="38">
        <f>Lignin!U16</f>
        <v>86.73</v>
      </c>
      <c r="F23" s="13"/>
      <c r="G23" s="13"/>
      <c r="H23" s="13"/>
      <c r="I23" s="13"/>
      <c r="J23" s="13"/>
      <c r="K23" s="61">
        <v>1</v>
      </c>
      <c r="L23" s="15">
        <f t="shared" si="0"/>
        <v>0</v>
      </c>
      <c r="M23" s="15">
        <f t="shared" si="1"/>
        <v>0</v>
      </c>
      <c r="N23" s="15">
        <f t="shared" si="2"/>
        <v>0</v>
      </c>
      <c r="O23" s="15">
        <f t="shared" si="3"/>
        <v>0</v>
      </c>
      <c r="P23" s="15">
        <f t="shared" si="4"/>
        <v>0</v>
      </c>
      <c r="Q23" s="15">
        <f t="shared" si="10"/>
        <v>0</v>
      </c>
      <c r="R23" s="15">
        <f t="shared" si="5"/>
        <v>0</v>
      </c>
      <c r="S23" s="15">
        <f t="shared" si="6"/>
        <v>0</v>
      </c>
      <c r="T23" s="15">
        <f t="shared" si="7"/>
        <v>0</v>
      </c>
      <c r="U23" s="15">
        <f t="shared" si="8"/>
        <v>0</v>
      </c>
      <c r="V23" s="15">
        <f t="shared" si="11"/>
        <v>0</v>
      </c>
      <c r="W23" s="15"/>
      <c r="X23" s="15">
        <f t="shared" si="12"/>
        <v>0</v>
      </c>
      <c r="Y23" s="15"/>
      <c r="Z23" s="15">
        <f t="shared" si="13"/>
        <v>0</v>
      </c>
      <c r="AA23" s="15"/>
      <c r="AB23" s="15">
        <f t="shared" si="14"/>
        <v>0</v>
      </c>
      <c r="AC23" s="15"/>
      <c r="AD23" s="15">
        <f t="shared" si="15"/>
        <v>0</v>
      </c>
      <c r="AE23" s="15"/>
      <c r="AF23" s="15">
        <f t="shared" si="9"/>
        <v>0</v>
      </c>
      <c r="AG23" s="15"/>
    </row>
    <row r="24" spans="1:33" ht="12">
      <c r="A24" s="1" t="str">
        <f>'TRB Record'!A17</f>
        <v>replicate 8</v>
      </c>
      <c r="C24" s="1">
        <f>'TRB Record'!C17</f>
        <v>0</v>
      </c>
      <c r="D24" s="1">
        <f>Lignin!E17</f>
        <v>0</v>
      </c>
      <c r="E24" s="38">
        <f>Lignin!U17</f>
        <v>86.73</v>
      </c>
      <c r="F24" s="13"/>
      <c r="G24" s="13"/>
      <c r="H24" s="13"/>
      <c r="I24" s="13"/>
      <c r="J24" s="13"/>
      <c r="K24" s="61">
        <v>1</v>
      </c>
      <c r="L24" s="15">
        <f t="shared" si="0"/>
        <v>0</v>
      </c>
      <c r="M24" s="15">
        <f t="shared" si="1"/>
        <v>0</v>
      </c>
      <c r="N24" s="15">
        <f t="shared" si="2"/>
        <v>0</v>
      </c>
      <c r="O24" s="15">
        <f t="shared" si="3"/>
        <v>0</v>
      </c>
      <c r="P24" s="15">
        <f t="shared" si="4"/>
        <v>0</v>
      </c>
      <c r="Q24" s="15">
        <f t="shared" si="10"/>
        <v>0</v>
      </c>
      <c r="R24" s="15">
        <f t="shared" si="5"/>
        <v>0</v>
      </c>
      <c r="S24" s="15">
        <f t="shared" si="6"/>
        <v>0</v>
      </c>
      <c r="T24" s="15">
        <f t="shared" si="7"/>
        <v>0</v>
      </c>
      <c r="U24" s="15">
        <f t="shared" si="8"/>
        <v>0</v>
      </c>
      <c r="V24" s="15">
        <f t="shared" si="11"/>
        <v>0</v>
      </c>
      <c r="W24" s="15">
        <f>AVERAGE(V23:V24)</f>
        <v>0</v>
      </c>
      <c r="X24" s="15">
        <f t="shared" si="12"/>
        <v>0</v>
      </c>
      <c r="Y24" s="15">
        <f>AVERAGE(X23:X24)</f>
        <v>0</v>
      </c>
      <c r="Z24" s="15">
        <f t="shared" si="13"/>
        <v>0</v>
      </c>
      <c r="AA24" s="15">
        <f>AVERAGE(Z23:Z24)</f>
        <v>0</v>
      </c>
      <c r="AB24" s="15">
        <f t="shared" si="14"/>
        <v>0</v>
      </c>
      <c r="AC24" s="15">
        <f>AVERAGE(AB23:AB24)</f>
        <v>0</v>
      </c>
      <c r="AD24" s="15">
        <f t="shared" si="15"/>
        <v>0</v>
      </c>
      <c r="AE24" s="15">
        <f>AVERAGE(AD23:AD24)</f>
        <v>0</v>
      </c>
      <c r="AF24" s="15">
        <f t="shared" si="9"/>
        <v>0</v>
      </c>
      <c r="AG24" s="15">
        <f>AVERAGE(AF23:AF24)</f>
        <v>0</v>
      </c>
    </row>
    <row r="25" spans="1:33" ht="12">
      <c r="A25" s="1">
        <f>'TRB Record'!A18</f>
        <v>9</v>
      </c>
      <c r="C25" s="1">
        <f>'TRB Record'!C18</f>
        <v>0</v>
      </c>
      <c r="D25" s="1">
        <f>Lignin!E18</f>
        <v>0</v>
      </c>
      <c r="E25" s="38">
        <f>Lignin!U18</f>
        <v>86.73</v>
      </c>
      <c r="F25" s="13"/>
      <c r="G25" s="13"/>
      <c r="H25" s="13"/>
      <c r="I25" s="13"/>
      <c r="J25" s="13"/>
      <c r="K25" s="61">
        <v>1</v>
      </c>
      <c r="L25" s="15">
        <f t="shared" si="0"/>
        <v>0</v>
      </c>
      <c r="M25" s="15">
        <f t="shared" si="1"/>
        <v>0</v>
      </c>
      <c r="N25" s="15">
        <f t="shared" si="2"/>
        <v>0</v>
      </c>
      <c r="O25" s="15">
        <f t="shared" si="3"/>
        <v>0</v>
      </c>
      <c r="P25" s="15">
        <f t="shared" si="4"/>
        <v>0</v>
      </c>
      <c r="Q25" s="15">
        <f t="shared" si="10"/>
        <v>0</v>
      </c>
      <c r="R25" s="15">
        <f t="shared" si="5"/>
        <v>0</v>
      </c>
      <c r="S25" s="15">
        <f t="shared" si="6"/>
        <v>0</v>
      </c>
      <c r="T25" s="15">
        <f t="shared" si="7"/>
        <v>0</v>
      </c>
      <c r="U25" s="15">
        <f t="shared" si="8"/>
        <v>0</v>
      </c>
      <c r="V25" s="15">
        <f t="shared" si="11"/>
        <v>0</v>
      </c>
      <c r="W25" s="15"/>
      <c r="X25" s="15">
        <f t="shared" si="12"/>
        <v>0</v>
      </c>
      <c r="Y25" s="15"/>
      <c r="Z25" s="15">
        <f t="shared" si="13"/>
        <v>0</v>
      </c>
      <c r="AA25" s="15"/>
      <c r="AB25" s="15">
        <f t="shared" si="14"/>
        <v>0</v>
      </c>
      <c r="AC25" s="15"/>
      <c r="AD25" s="15">
        <f t="shared" si="15"/>
        <v>0</v>
      </c>
      <c r="AE25" s="15"/>
      <c r="AF25" s="15">
        <f t="shared" si="9"/>
        <v>0</v>
      </c>
      <c r="AG25" s="15"/>
    </row>
    <row r="26" spans="1:33" ht="12">
      <c r="A26" s="1" t="str">
        <f>'TRB Record'!A19</f>
        <v>replicate 9</v>
      </c>
      <c r="C26" s="1">
        <f>'TRB Record'!C19</f>
        <v>0</v>
      </c>
      <c r="D26" s="1">
        <f>Lignin!E19</f>
        <v>0</v>
      </c>
      <c r="E26" s="38">
        <f>Lignin!U19</f>
        <v>86.73</v>
      </c>
      <c r="F26" s="13"/>
      <c r="G26" s="13"/>
      <c r="H26" s="13"/>
      <c r="I26" s="13"/>
      <c r="J26" s="13"/>
      <c r="K26" s="61">
        <v>1</v>
      </c>
      <c r="L26" s="15">
        <f t="shared" si="0"/>
        <v>0</v>
      </c>
      <c r="M26" s="15">
        <f t="shared" si="1"/>
        <v>0</v>
      </c>
      <c r="N26" s="15">
        <f t="shared" si="2"/>
        <v>0</v>
      </c>
      <c r="O26" s="15">
        <f t="shared" si="3"/>
        <v>0</v>
      </c>
      <c r="P26" s="15">
        <f t="shared" si="4"/>
        <v>0</v>
      </c>
      <c r="Q26" s="15">
        <f t="shared" si="10"/>
        <v>0</v>
      </c>
      <c r="R26" s="15">
        <f t="shared" si="5"/>
        <v>0</v>
      </c>
      <c r="S26" s="15">
        <f t="shared" si="6"/>
        <v>0</v>
      </c>
      <c r="T26" s="15">
        <f t="shared" si="7"/>
        <v>0</v>
      </c>
      <c r="U26" s="15">
        <f t="shared" si="8"/>
        <v>0</v>
      </c>
      <c r="V26" s="15">
        <f t="shared" si="11"/>
        <v>0</v>
      </c>
      <c r="W26" s="15">
        <f>AVERAGE(V25:V26)</f>
        <v>0</v>
      </c>
      <c r="X26" s="15">
        <f t="shared" si="12"/>
        <v>0</v>
      </c>
      <c r="Y26" s="15">
        <f>AVERAGE(X25:X26)</f>
        <v>0</v>
      </c>
      <c r="Z26" s="15">
        <f t="shared" si="13"/>
        <v>0</v>
      </c>
      <c r="AA26" s="15">
        <f>AVERAGE(Z25:Z26)</f>
        <v>0</v>
      </c>
      <c r="AB26" s="15">
        <f t="shared" si="14"/>
        <v>0</v>
      </c>
      <c r="AC26" s="15">
        <f>AVERAGE(AB25:AB26)</f>
        <v>0</v>
      </c>
      <c r="AD26" s="15">
        <f t="shared" si="15"/>
        <v>0</v>
      </c>
      <c r="AE26" s="15">
        <f>AVERAGE(AD25:AD26)</f>
        <v>0</v>
      </c>
      <c r="AF26" s="15">
        <f t="shared" si="9"/>
        <v>0</v>
      </c>
      <c r="AG26" s="15">
        <f>AVERAGE(AF25:AF26)</f>
        <v>0</v>
      </c>
    </row>
    <row r="27" spans="1:33" ht="12">
      <c r="A27" s="1">
        <f>'TRB Record'!A20</f>
        <v>10</v>
      </c>
      <c r="C27" s="1">
        <f>'TRB Record'!C20</f>
        <v>0</v>
      </c>
      <c r="D27" s="1">
        <f>Lignin!E20</f>
        <v>0</v>
      </c>
      <c r="E27" s="38">
        <f>Lignin!U20</f>
        <v>86.73</v>
      </c>
      <c r="F27" s="13"/>
      <c r="G27" s="13"/>
      <c r="H27" s="13"/>
      <c r="I27" s="13"/>
      <c r="J27" s="13"/>
      <c r="K27" s="61">
        <v>1</v>
      </c>
      <c r="L27" s="15">
        <f t="shared" si="0"/>
        <v>0</v>
      </c>
      <c r="M27" s="15">
        <f t="shared" si="1"/>
        <v>0</v>
      </c>
      <c r="N27" s="15">
        <f t="shared" si="2"/>
        <v>0</v>
      </c>
      <c r="O27" s="15">
        <f t="shared" si="3"/>
        <v>0</v>
      </c>
      <c r="P27" s="15">
        <f t="shared" si="4"/>
        <v>0</v>
      </c>
      <c r="Q27" s="15">
        <f t="shared" si="10"/>
        <v>0</v>
      </c>
      <c r="R27" s="15">
        <f t="shared" si="5"/>
        <v>0</v>
      </c>
      <c r="S27" s="15">
        <f t="shared" si="6"/>
        <v>0</v>
      </c>
      <c r="T27" s="15">
        <f t="shared" si="7"/>
        <v>0</v>
      </c>
      <c r="U27" s="15">
        <f t="shared" si="8"/>
        <v>0</v>
      </c>
      <c r="V27" s="15">
        <f t="shared" si="11"/>
        <v>0</v>
      </c>
      <c r="W27" s="15"/>
      <c r="X27" s="15">
        <f t="shared" si="12"/>
        <v>0</v>
      </c>
      <c r="Y27" s="15"/>
      <c r="Z27" s="15">
        <f t="shared" si="13"/>
        <v>0</v>
      </c>
      <c r="AA27" s="15"/>
      <c r="AB27" s="15">
        <f t="shared" si="14"/>
        <v>0</v>
      </c>
      <c r="AC27" s="15"/>
      <c r="AD27" s="15">
        <f t="shared" si="15"/>
        <v>0</v>
      </c>
      <c r="AE27" s="15"/>
      <c r="AF27" s="15">
        <f t="shared" si="9"/>
        <v>0</v>
      </c>
      <c r="AG27" s="15"/>
    </row>
    <row r="28" spans="1:33" ht="12">
      <c r="A28" s="1" t="str">
        <f>'TRB Record'!A21</f>
        <v>replicate 10</v>
      </c>
      <c r="C28" s="1">
        <f>'TRB Record'!C21</f>
        <v>0</v>
      </c>
      <c r="D28" s="1">
        <f>Lignin!E21</f>
        <v>0</v>
      </c>
      <c r="E28" s="38">
        <f>Lignin!U21</f>
        <v>86.73</v>
      </c>
      <c r="F28" s="13"/>
      <c r="G28" s="13"/>
      <c r="H28" s="13"/>
      <c r="I28" s="13"/>
      <c r="J28" s="13"/>
      <c r="K28" s="61">
        <v>1</v>
      </c>
      <c r="L28" s="15">
        <f t="shared" si="0"/>
        <v>0</v>
      </c>
      <c r="M28" s="15">
        <f t="shared" si="1"/>
        <v>0</v>
      </c>
      <c r="N28" s="15">
        <f t="shared" si="2"/>
        <v>0</v>
      </c>
      <c r="O28" s="15">
        <f t="shared" si="3"/>
        <v>0</v>
      </c>
      <c r="P28" s="15">
        <f t="shared" si="4"/>
        <v>0</v>
      </c>
      <c r="Q28" s="15">
        <f t="shared" si="10"/>
        <v>0</v>
      </c>
      <c r="R28" s="15">
        <f t="shared" si="5"/>
        <v>0</v>
      </c>
      <c r="S28" s="15">
        <f t="shared" si="6"/>
        <v>0</v>
      </c>
      <c r="T28" s="15">
        <f t="shared" si="7"/>
        <v>0</v>
      </c>
      <c r="U28" s="15">
        <f t="shared" si="8"/>
        <v>0</v>
      </c>
      <c r="V28" s="15">
        <f t="shared" si="11"/>
        <v>0</v>
      </c>
      <c r="W28" s="15">
        <f>AVERAGE(V27:V28)</f>
        <v>0</v>
      </c>
      <c r="X28" s="15">
        <f t="shared" si="12"/>
        <v>0</v>
      </c>
      <c r="Y28" s="15">
        <f>AVERAGE(X27:X28)</f>
        <v>0</v>
      </c>
      <c r="Z28" s="15">
        <f t="shared" si="13"/>
        <v>0</v>
      </c>
      <c r="AA28" s="15">
        <f>AVERAGE(Z27:Z28)</f>
        <v>0</v>
      </c>
      <c r="AB28" s="15">
        <f t="shared" si="14"/>
        <v>0</v>
      </c>
      <c r="AC28" s="15">
        <f>AVERAGE(AB27:AB28)</f>
        <v>0</v>
      </c>
      <c r="AD28" s="15">
        <f t="shared" si="15"/>
        <v>0</v>
      </c>
      <c r="AE28" s="15">
        <f>AVERAGE(AD27:AD28)</f>
        <v>0</v>
      </c>
      <c r="AF28" s="15">
        <f t="shared" si="9"/>
        <v>0</v>
      </c>
      <c r="AG28" s="15">
        <f>AVERAGE(AF27:AF28)</f>
        <v>0</v>
      </c>
    </row>
    <row r="29" spans="1:33" ht="12">
      <c r="A29" s="1">
        <f>'TRB Record'!A22</f>
        <v>11</v>
      </c>
      <c r="C29" s="1">
        <f>'TRB Record'!C22</f>
        <v>0</v>
      </c>
      <c r="D29" s="1">
        <f>Lignin!E22</f>
        <v>0</v>
      </c>
      <c r="E29" s="38">
        <f>Lignin!U22</f>
        <v>86.73</v>
      </c>
      <c r="F29" s="13"/>
      <c r="G29" s="13"/>
      <c r="H29" s="13"/>
      <c r="I29" s="13"/>
      <c r="J29" s="13"/>
      <c r="K29" s="61">
        <v>1</v>
      </c>
      <c r="L29" s="15">
        <f t="shared" si="0"/>
        <v>0</v>
      </c>
      <c r="M29" s="15">
        <f t="shared" si="1"/>
        <v>0</v>
      </c>
      <c r="N29" s="15">
        <f t="shared" si="2"/>
        <v>0</v>
      </c>
      <c r="O29" s="15">
        <f t="shared" si="3"/>
        <v>0</v>
      </c>
      <c r="P29" s="15">
        <f t="shared" si="4"/>
        <v>0</v>
      </c>
      <c r="Q29" s="15">
        <f t="shared" si="10"/>
        <v>0</v>
      </c>
      <c r="R29" s="15">
        <f t="shared" si="5"/>
        <v>0</v>
      </c>
      <c r="S29" s="15">
        <f t="shared" si="6"/>
        <v>0</v>
      </c>
      <c r="T29" s="15">
        <f t="shared" si="7"/>
        <v>0</v>
      </c>
      <c r="U29" s="15">
        <f t="shared" si="8"/>
        <v>0</v>
      </c>
      <c r="V29" s="15">
        <f t="shared" si="11"/>
        <v>0</v>
      </c>
      <c r="W29" s="15"/>
      <c r="X29" s="15">
        <f t="shared" si="12"/>
        <v>0</v>
      </c>
      <c r="Y29" s="15"/>
      <c r="Z29" s="15">
        <f t="shared" si="13"/>
        <v>0</v>
      </c>
      <c r="AA29" s="15"/>
      <c r="AB29" s="15">
        <f t="shared" si="14"/>
        <v>0</v>
      </c>
      <c r="AC29" s="15"/>
      <c r="AD29" s="15">
        <f t="shared" si="15"/>
        <v>0</v>
      </c>
      <c r="AE29" s="15"/>
      <c r="AF29" s="15">
        <f t="shared" si="9"/>
        <v>0</v>
      </c>
      <c r="AG29" s="15"/>
    </row>
    <row r="30" spans="1:33" s="14" customFormat="1" ht="12">
      <c r="A30" s="36" t="str">
        <f>'TRB Record'!A23</f>
        <v>replicate 11</v>
      </c>
      <c r="B30" s="2"/>
      <c r="C30" s="1">
        <f>'TRB Record'!C23</f>
        <v>0</v>
      </c>
      <c r="D30" s="1">
        <f>Lignin!E23</f>
        <v>0</v>
      </c>
      <c r="E30" s="38">
        <f>Lignin!U23</f>
        <v>86.73</v>
      </c>
      <c r="F30" s="13"/>
      <c r="G30" s="13"/>
      <c r="H30" s="13"/>
      <c r="I30" s="13"/>
      <c r="J30" s="13"/>
      <c r="K30" s="61">
        <v>1</v>
      </c>
      <c r="L30" s="15">
        <f t="shared" si="0"/>
        <v>0</v>
      </c>
      <c r="M30" s="15">
        <f t="shared" si="1"/>
        <v>0</v>
      </c>
      <c r="N30" s="15">
        <f t="shared" si="2"/>
        <v>0</v>
      </c>
      <c r="O30" s="15">
        <f t="shared" si="3"/>
        <v>0</v>
      </c>
      <c r="P30" s="15">
        <f t="shared" si="4"/>
        <v>0</v>
      </c>
      <c r="Q30" s="15">
        <f t="shared" si="10"/>
        <v>0</v>
      </c>
      <c r="R30" s="15">
        <f t="shared" si="5"/>
        <v>0</v>
      </c>
      <c r="S30" s="15">
        <f t="shared" si="6"/>
        <v>0</v>
      </c>
      <c r="T30" s="15">
        <f t="shared" si="7"/>
        <v>0</v>
      </c>
      <c r="U30" s="15">
        <f t="shared" si="8"/>
        <v>0</v>
      </c>
      <c r="V30" s="15">
        <f t="shared" si="11"/>
        <v>0</v>
      </c>
      <c r="W30" s="15">
        <f>AVERAGE(V29:V30)</f>
        <v>0</v>
      </c>
      <c r="X30" s="15">
        <f t="shared" si="12"/>
        <v>0</v>
      </c>
      <c r="Y30" s="15">
        <f>AVERAGE(X29:X30)</f>
        <v>0</v>
      </c>
      <c r="Z30" s="15">
        <f t="shared" si="13"/>
        <v>0</v>
      </c>
      <c r="AA30" s="15">
        <f>AVERAGE(Z29:Z30)</f>
        <v>0</v>
      </c>
      <c r="AB30" s="15">
        <f t="shared" si="14"/>
        <v>0</v>
      </c>
      <c r="AC30" s="15">
        <f>AVERAGE(AB29:AB30)</f>
        <v>0</v>
      </c>
      <c r="AD30" s="15">
        <f t="shared" si="15"/>
        <v>0</v>
      </c>
      <c r="AE30" s="15">
        <f>AVERAGE(AD29:AD30)</f>
        <v>0</v>
      </c>
      <c r="AF30" s="15">
        <f t="shared" si="9"/>
        <v>0</v>
      </c>
      <c r="AG30" s="15">
        <f>AVERAGE(AF29:AF30)</f>
        <v>0</v>
      </c>
    </row>
    <row r="31" spans="1:33" ht="12">
      <c r="A31" s="1">
        <f>'TRB Record'!A24</f>
        <v>12</v>
      </c>
      <c r="C31" s="1">
        <f>'TRB Record'!C24</f>
        <v>0</v>
      </c>
      <c r="D31" s="1">
        <f>Lignin!E24</f>
        <v>0</v>
      </c>
      <c r="E31" s="38">
        <f>Lignin!U24</f>
        <v>86.73</v>
      </c>
      <c r="F31" s="13"/>
      <c r="G31" s="13"/>
      <c r="H31" s="13"/>
      <c r="I31" s="13"/>
      <c r="J31" s="13"/>
      <c r="K31" s="61">
        <v>1</v>
      </c>
      <c r="L31" s="15">
        <f t="shared" si="0"/>
        <v>0</v>
      </c>
      <c r="M31" s="15">
        <f t="shared" si="1"/>
        <v>0</v>
      </c>
      <c r="N31" s="15">
        <f t="shared" si="2"/>
        <v>0</v>
      </c>
      <c r="O31" s="15">
        <f t="shared" si="3"/>
        <v>0</v>
      </c>
      <c r="P31" s="15">
        <f t="shared" si="4"/>
        <v>0</v>
      </c>
      <c r="Q31" s="15">
        <f t="shared" si="10"/>
        <v>0</v>
      </c>
      <c r="R31" s="15">
        <f t="shared" si="5"/>
        <v>0</v>
      </c>
      <c r="S31" s="15">
        <f t="shared" si="6"/>
        <v>0</v>
      </c>
      <c r="T31" s="15">
        <f t="shared" si="7"/>
        <v>0</v>
      </c>
      <c r="U31" s="15">
        <f t="shared" si="8"/>
        <v>0</v>
      </c>
      <c r="V31" s="15">
        <f t="shared" si="11"/>
        <v>0</v>
      </c>
      <c r="W31" s="15"/>
      <c r="X31" s="15">
        <f t="shared" si="12"/>
        <v>0</v>
      </c>
      <c r="Y31" s="15"/>
      <c r="Z31" s="15">
        <f t="shared" si="13"/>
        <v>0</v>
      </c>
      <c r="AA31" s="15"/>
      <c r="AB31" s="15">
        <f t="shared" si="14"/>
        <v>0</v>
      </c>
      <c r="AC31" s="15"/>
      <c r="AD31" s="15">
        <f t="shared" si="15"/>
        <v>0</v>
      </c>
      <c r="AE31" s="15"/>
      <c r="AF31" s="15">
        <f t="shared" si="9"/>
        <v>0</v>
      </c>
      <c r="AG31" s="15"/>
    </row>
    <row r="32" spans="1:33" ht="12">
      <c r="A32" s="1" t="str">
        <f>'TRB Record'!A25</f>
        <v>replicate 12</v>
      </c>
      <c r="C32" s="1">
        <f>'TRB Record'!C25</f>
        <v>0</v>
      </c>
      <c r="D32" s="1">
        <f>Lignin!E25</f>
        <v>0</v>
      </c>
      <c r="E32" s="38">
        <f>Lignin!U25</f>
        <v>86.73</v>
      </c>
      <c r="F32" s="13"/>
      <c r="G32" s="13"/>
      <c r="H32" s="13"/>
      <c r="I32" s="13"/>
      <c r="J32" s="13"/>
      <c r="K32" s="61">
        <v>1</v>
      </c>
      <c r="L32" s="15">
        <f t="shared" si="0"/>
        <v>0</v>
      </c>
      <c r="M32" s="15">
        <f t="shared" si="1"/>
        <v>0</v>
      </c>
      <c r="N32" s="15">
        <f t="shared" si="2"/>
        <v>0</v>
      </c>
      <c r="O32" s="15">
        <f t="shared" si="3"/>
        <v>0</v>
      </c>
      <c r="P32" s="15">
        <f t="shared" si="4"/>
        <v>0</v>
      </c>
      <c r="Q32" s="15">
        <f t="shared" si="10"/>
        <v>0</v>
      </c>
      <c r="R32" s="15">
        <f t="shared" si="5"/>
        <v>0</v>
      </c>
      <c r="S32" s="15">
        <f t="shared" si="6"/>
        <v>0</v>
      </c>
      <c r="T32" s="15">
        <f t="shared" si="7"/>
        <v>0</v>
      </c>
      <c r="U32" s="15">
        <f t="shared" si="8"/>
        <v>0</v>
      </c>
      <c r="V32" s="15">
        <f t="shared" si="11"/>
        <v>0</v>
      </c>
      <c r="W32" s="15">
        <f>AVERAGE(V31:V32)</f>
        <v>0</v>
      </c>
      <c r="X32" s="15">
        <f t="shared" si="12"/>
        <v>0</v>
      </c>
      <c r="Y32" s="15">
        <f>AVERAGE(X31:X32)</f>
        <v>0</v>
      </c>
      <c r="Z32" s="15">
        <f t="shared" si="13"/>
        <v>0</v>
      </c>
      <c r="AA32" s="15">
        <f>AVERAGE(Z31:Z32)</f>
        <v>0</v>
      </c>
      <c r="AB32" s="15">
        <f t="shared" si="14"/>
        <v>0</v>
      </c>
      <c r="AC32" s="15">
        <f>AVERAGE(AB31:AB32)</f>
        <v>0</v>
      </c>
      <c r="AD32" s="15">
        <f t="shared" si="15"/>
        <v>0</v>
      </c>
      <c r="AE32" s="15">
        <f>AVERAGE(AD31:AD32)</f>
        <v>0</v>
      </c>
      <c r="AF32" s="15">
        <f t="shared" si="9"/>
        <v>0</v>
      </c>
      <c r="AG32" s="15">
        <f>AVERAGE(AF31:AF32)</f>
        <v>0</v>
      </c>
    </row>
    <row r="33" spans="1:33" ht="12">
      <c r="A33" s="1">
        <f>'TRB Record'!A26</f>
        <v>13</v>
      </c>
      <c r="C33" s="1">
        <f>'TRB Record'!C26</f>
        <v>0</v>
      </c>
      <c r="D33" s="1">
        <f>Lignin!E26</f>
        <v>0</v>
      </c>
      <c r="E33" s="38">
        <f>Lignin!U26</f>
        <v>86.73</v>
      </c>
      <c r="F33" s="13"/>
      <c r="G33" s="13"/>
      <c r="H33" s="13"/>
      <c r="I33" s="13"/>
      <c r="J33" s="13"/>
      <c r="K33" s="61">
        <v>1</v>
      </c>
      <c r="L33" s="15">
        <f t="shared" si="0"/>
        <v>0</v>
      </c>
      <c r="M33" s="15">
        <f t="shared" si="1"/>
        <v>0</v>
      </c>
      <c r="N33" s="15">
        <f t="shared" si="2"/>
        <v>0</v>
      </c>
      <c r="O33" s="15">
        <f t="shared" si="3"/>
        <v>0</v>
      </c>
      <c r="P33" s="15">
        <f t="shared" si="4"/>
        <v>0</v>
      </c>
      <c r="Q33" s="15">
        <f t="shared" si="10"/>
        <v>0</v>
      </c>
      <c r="R33" s="15">
        <f t="shared" si="5"/>
        <v>0</v>
      </c>
      <c r="S33" s="15">
        <f t="shared" si="6"/>
        <v>0</v>
      </c>
      <c r="T33" s="15">
        <f t="shared" si="7"/>
        <v>0</v>
      </c>
      <c r="U33" s="15">
        <f t="shared" si="8"/>
        <v>0</v>
      </c>
      <c r="V33" s="15">
        <f t="shared" si="11"/>
        <v>0</v>
      </c>
      <c r="W33" s="15"/>
      <c r="X33" s="15">
        <f t="shared" si="12"/>
        <v>0</v>
      </c>
      <c r="Y33" s="15"/>
      <c r="Z33" s="15">
        <f t="shared" si="13"/>
        <v>0</v>
      </c>
      <c r="AA33" s="15"/>
      <c r="AB33" s="15">
        <f t="shared" si="14"/>
        <v>0</v>
      </c>
      <c r="AC33" s="15"/>
      <c r="AD33" s="15">
        <f t="shared" si="15"/>
        <v>0</v>
      </c>
      <c r="AE33" s="15"/>
      <c r="AF33" s="15">
        <f t="shared" si="9"/>
        <v>0</v>
      </c>
      <c r="AG33" s="15"/>
    </row>
    <row r="34" spans="1:33" ht="12">
      <c r="A34" s="1" t="str">
        <f>'TRB Record'!A27</f>
        <v>replicate 13</v>
      </c>
      <c r="C34" s="1">
        <f>'TRB Record'!C27</f>
        <v>0</v>
      </c>
      <c r="D34" s="1">
        <f>Lignin!E27</f>
        <v>0</v>
      </c>
      <c r="E34" s="38">
        <f>Lignin!U27</f>
        <v>86.73</v>
      </c>
      <c r="F34" s="13"/>
      <c r="G34" s="13"/>
      <c r="H34" s="13"/>
      <c r="I34" s="13"/>
      <c r="J34" s="13"/>
      <c r="K34" s="61">
        <v>1</v>
      </c>
      <c r="L34" s="15">
        <f t="shared" si="0"/>
        <v>0</v>
      </c>
      <c r="M34" s="15">
        <f t="shared" si="1"/>
        <v>0</v>
      </c>
      <c r="N34" s="15">
        <f t="shared" si="2"/>
        <v>0</v>
      </c>
      <c r="O34" s="15">
        <f t="shared" si="3"/>
        <v>0</v>
      </c>
      <c r="P34" s="15">
        <f t="shared" si="4"/>
        <v>0</v>
      </c>
      <c r="Q34" s="15">
        <f t="shared" si="10"/>
        <v>0</v>
      </c>
      <c r="R34" s="15">
        <f t="shared" si="5"/>
        <v>0</v>
      </c>
      <c r="S34" s="15">
        <f t="shared" si="6"/>
        <v>0</v>
      </c>
      <c r="T34" s="15">
        <f t="shared" si="7"/>
        <v>0</v>
      </c>
      <c r="U34" s="15">
        <f t="shared" si="8"/>
        <v>0</v>
      </c>
      <c r="V34" s="15">
        <f t="shared" si="11"/>
        <v>0</v>
      </c>
      <c r="W34" s="15">
        <f>AVERAGE(V33:V34)</f>
        <v>0</v>
      </c>
      <c r="X34" s="15">
        <f t="shared" si="12"/>
        <v>0</v>
      </c>
      <c r="Y34" s="15">
        <f>AVERAGE(X33:X34)</f>
        <v>0</v>
      </c>
      <c r="Z34" s="15">
        <f t="shared" si="13"/>
        <v>0</v>
      </c>
      <c r="AA34" s="15">
        <f>AVERAGE(Z33:Z34)</f>
        <v>0</v>
      </c>
      <c r="AB34" s="15">
        <f t="shared" si="14"/>
        <v>0</v>
      </c>
      <c r="AC34" s="15">
        <f>AVERAGE(AB33:AB34)</f>
        <v>0</v>
      </c>
      <c r="AD34" s="15">
        <f t="shared" si="15"/>
        <v>0</v>
      </c>
      <c r="AE34" s="15">
        <f>AVERAGE(AD33:AD34)</f>
        <v>0</v>
      </c>
      <c r="AF34" s="15">
        <f t="shared" si="9"/>
        <v>0</v>
      </c>
      <c r="AG34" s="15">
        <f>AVERAGE(AF33:AF34)</f>
        <v>0</v>
      </c>
    </row>
    <row r="35" spans="1:33" ht="12">
      <c r="A35" s="1">
        <f>'TRB Record'!A28</f>
        <v>14</v>
      </c>
      <c r="C35" s="1">
        <f>'TRB Record'!C28</f>
        <v>0</v>
      </c>
      <c r="D35" s="1">
        <f>Lignin!E28</f>
        <v>0</v>
      </c>
      <c r="E35" s="38">
        <f>Lignin!U28</f>
        <v>86.73</v>
      </c>
      <c r="F35" s="13"/>
      <c r="G35" s="13"/>
      <c r="H35" s="13"/>
      <c r="I35" s="13"/>
      <c r="J35" s="13"/>
      <c r="K35" s="61">
        <v>1</v>
      </c>
      <c r="L35" s="15">
        <f t="shared" si="0"/>
        <v>0</v>
      </c>
      <c r="M35" s="15">
        <f t="shared" si="1"/>
        <v>0</v>
      </c>
      <c r="N35" s="15">
        <f t="shared" si="2"/>
        <v>0</v>
      </c>
      <c r="O35" s="15">
        <f t="shared" si="3"/>
        <v>0</v>
      </c>
      <c r="P35" s="15">
        <f t="shared" si="4"/>
        <v>0</v>
      </c>
      <c r="Q35" s="15">
        <f t="shared" si="10"/>
        <v>0</v>
      </c>
      <c r="R35" s="15">
        <f t="shared" si="5"/>
        <v>0</v>
      </c>
      <c r="S35" s="15">
        <f t="shared" si="6"/>
        <v>0</v>
      </c>
      <c r="T35" s="15">
        <f t="shared" si="7"/>
        <v>0</v>
      </c>
      <c r="U35" s="15">
        <f t="shared" si="8"/>
        <v>0</v>
      </c>
      <c r="V35" s="15">
        <f t="shared" si="11"/>
        <v>0</v>
      </c>
      <c r="W35" s="15"/>
      <c r="X35" s="15">
        <f t="shared" si="12"/>
        <v>0</v>
      </c>
      <c r="Y35" s="15"/>
      <c r="Z35" s="15">
        <f t="shared" si="13"/>
        <v>0</v>
      </c>
      <c r="AA35" s="15"/>
      <c r="AB35" s="15">
        <f t="shared" si="14"/>
        <v>0</v>
      </c>
      <c r="AC35" s="15"/>
      <c r="AD35" s="15">
        <f t="shared" si="15"/>
        <v>0</v>
      </c>
      <c r="AE35" s="15"/>
      <c r="AF35" s="15">
        <f t="shared" si="9"/>
        <v>0</v>
      </c>
      <c r="AG35" s="15"/>
    </row>
    <row r="36" spans="1:33" ht="12">
      <c r="A36" s="1" t="str">
        <f>'TRB Record'!A29</f>
        <v>replicate 14</v>
      </c>
      <c r="C36" s="1">
        <f>'TRB Record'!C29</f>
        <v>0</v>
      </c>
      <c r="D36" s="1">
        <f>Lignin!E29</f>
        <v>0</v>
      </c>
      <c r="E36" s="38">
        <f>Lignin!U29</f>
        <v>86.73</v>
      </c>
      <c r="F36" s="13"/>
      <c r="G36" s="13"/>
      <c r="H36" s="13"/>
      <c r="I36" s="13"/>
      <c r="J36" s="13"/>
      <c r="K36" s="61">
        <v>1</v>
      </c>
      <c r="L36" s="15">
        <f t="shared" si="0"/>
        <v>0</v>
      </c>
      <c r="M36" s="15">
        <f t="shared" si="1"/>
        <v>0</v>
      </c>
      <c r="N36" s="15">
        <f t="shared" si="2"/>
        <v>0</v>
      </c>
      <c r="O36" s="15">
        <f t="shared" si="3"/>
        <v>0</v>
      </c>
      <c r="P36" s="15">
        <f t="shared" si="4"/>
        <v>0</v>
      </c>
      <c r="Q36" s="15">
        <f t="shared" si="10"/>
        <v>0</v>
      </c>
      <c r="R36" s="15">
        <f t="shared" si="5"/>
        <v>0</v>
      </c>
      <c r="S36" s="15">
        <f t="shared" si="6"/>
        <v>0</v>
      </c>
      <c r="T36" s="15">
        <f t="shared" si="7"/>
        <v>0</v>
      </c>
      <c r="U36" s="15">
        <f t="shared" si="8"/>
        <v>0</v>
      </c>
      <c r="V36" s="15">
        <f t="shared" si="11"/>
        <v>0</v>
      </c>
      <c r="W36" s="15">
        <f>AVERAGE(V35:V36)</f>
        <v>0</v>
      </c>
      <c r="X36" s="15">
        <f t="shared" si="12"/>
        <v>0</v>
      </c>
      <c r="Y36" s="15">
        <f>AVERAGE(X35:X36)</f>
        <v>0</v>
      </c>
      <c r="Z36" s="15">
        <f t="shared" si="13"/>
        <v>0</v>
      </c>
      <c r="AA36" s="15">
        <f>AVERAGE(Z35:Z36)</f>
        <v>0</v>
      </c>
      <c r="AB36" s="15">
        <f t="shared" si="14"/>
        <v>0</v>
      </c>
      <c r="AC36" s="15">
        <f>AVERAGE(AB35:AB36)</f>
        <v>0</v>
      </c>
      <c r="AD36" s="15">
        <f t="shared" si="15"/>
        <v>0</v>
      </c>
      <c r="AE36" s="15">
        <f>AVERAGE(AD35:AD36)</f>
        <v>0</v>
      </c>
      <c r="AF36" s="15">
        <f t="shared" si="9"/>
        <v>0</v>
      </c>
      <c r="AG36" s="15">
        <f>AVERAGE(AF35:AF36)</f>
        <v>0</v>
      </c>
    </row>
    <row r="37" spans="1:33" ht="12">
      <c r="A37" s="1">
        <f>'TRB Record'!A30</f>
        <v>15</v>
      </c>
      <c r="C37" s="1">
        <f>'TRB Record'!C30</f>
        <v>0</v>
      </c>
      <c r="D37" s="1">
        <f>Lignin!E30</f>
        <v>0</v>
      </c>
      <c r="E37" s="38">
        <f>Lignin!U30</f>
        <v>86.73</v>
      </c>
      <c r="F37" s="13"/>
      <c r="G37" s="13"/>
      <c r="H37" s="13"/>
      <c r="I37" s="13"/>
      <c r="J37" s="13"/>
      <c r="K37" s="61">
        <v>1</v>
      </c>
      <c r="L37" s="15">
        <f t="shared" si="0"/>
        <v>0</v>
      </c>
      <c r="M37" s="15">
        <f t="shared" si="1"/>
        <v>0</v>
      </c>
      <c r="N37" s="15">
        <f t="shared" si="2"/>
        <v>0</v>
      </c>
      <c r="O37" s="15">
        <f t="shared" si="3"/>
        <v>0</v>
      </c>
      <c r="P37" s="15">
        <f t="shared" si="4"/>
        <v>0</v>
      </c>
      <c r="Q37" s="15">
        <f t="shared" si="10"/>
        <v>0</v>
      </c>
      <c r="R37" s="15">
        <f t="shared" si="5"/>
        <v>0</v>
      </c>
      <c r="S37" s="15">
        <f t="shared" si="6"/>
        <v>0</v>
      </c>
      <c r="T37" s="15">
        <f t="shared" si="7"/>
        <v>0</v>
      </c>
      <c r="U37" s="15">
        <f t="shared" si="8"/>
        <v>0</v>
      </c>
      <c r="V37" s="15">
        <f t="shared" si="11"/>
        <v>0</v>
      </c>
      <c r="W37" s="15"/>
      <c r="X37" s="15">
        <f t="shared" si="12"/>
        <v>0</v>
      </c>
      <c r="Y37" s="15"/>
      <c r="Z37" s="15">
        <f t="shared" si="13"/>
        <v>0</v>
      </c>
      <c r="AA37" s="15"/>
      <c r="AB37" s="15">
        <f t="shared" si="14"/>
        <v>0</v>
      </c>
      <c r="AC37" s="15"/>
      <c r="AD37" s="15">
        <f t="shared" si="15"/>
        <v>0</v>
      </c>
      <c r="AE37" s="15"/>
      <c r="AF37" s="15">
        <f t="shared" si="9"/>
        <v>0</v>
      </c>
      <c r="AG37" s="15"/>
    </row>
    <row r="38" spans="1:33" ht="12">
      <c r="A38" s="1" t="str">
        <f>'TRB Record'!A31</f>
        <v>replicate 15</v>
      </c>
      <c r="C38" s="1">
        <f>'TRB Record'!C31</f>
        <v>0</v>
      </c>
      <c r="D38" s="1">
        <f>Lignin!E31</f>
        <v>0</v>
      </c>
      <c r="E38" s="38">
        <f>Lignin!U31</f>
        <v>86.73</v>
      </c>
      <c r="F38" s="13"/>
      <c r="G38" s="13"/>
      <c r="H38" s="13"/>
      <c r="I38" s="13"/>
      <c r="J38" s="13"/>
      <c r="K38" s="61">
        <v>1</v>
      </c>
      <c r="L38" s="15">
        <f t="shared" si="0"/>
        <v>0</v>
      </c>
      <c r="M38" s="15">
        <f t="shared" si="1"/>
        <v>0</v>
      </c>
      <c r="N38" s="15">
        <f t="shared" si="2"/>
        <v>0</v>
      </c>
      <c r="O38" s="15">
        <f t="shared" si="3"/>
        <v>0</v>
      </c>
      <c r="P38" s="15">
        <f t="shared" si="4"/>
        <v>0</v>
      </c>
      <c r="Q38" s="15">
        <f t="shared" si="10"/>
        <v>0</v>
      </c>
      <c r="R38" s="15">
        <f t="shared" si="5"/>
        <v>0</v>
      </c>
      <c r="S38" s="15">
        <f t="shared" si="6"/>
        <v>0</v>
      </c>
      <c r="T38" s="15">
        <f t="shared" si="7"/>
        <v>0</v>
      </c>
      <c r="U38" s="15">
        <f t="shared" si="8"/>
        <v>0</v>
      </c>
      <c r="V38" s="15">
        <f t="shared" si="11"/>
        <v>0</v>
      </c>
      <c r="W38" s="15">
        <f>AVERAGE(V37:V38)</f>
        <v>0</v>
      </c>
      <c r="X38" s="15">
        <f t="shared" si="12"/>
        <v>0</v>
      </c>
      <c r="Y38" s="15">
        <f>AVERAGE(X37:X38)</f>
        <v>0</v>
      </c>
      <c r="Z38" s="15">
        <f t="shared" si="13"/>
        <v>0</v>
      </c>
      <c r="AA38" s="15">
        <f>AVERAGE(Z37:Z38)</f>
        <v>0</v>
      </c>
      <c r="AB38" s="15">
        <f t="shared" si="14"/>
        <v>0</v>
      </c>
      <c r="AC38" s="15">
        <f>AVERAGE(AB37:AB38)</f>
        <v>0</v>
      </c>
      <c r="AD38" s="15">
        <f t="shared" si="15"/>
        <v>0</v>
      </c>
      <c r="AE38" s="15">
        <f>AVERAGE(AD37:AD38)</f>
        <v>0</v>
      </c>
      <c r="AF38" s="15">
        <f t="shared" si="9"/>
        <v>0</v>
      </c>
      <c r="AG38" s="15">
        <f>AVERAGE(AF37:AF38)</f>
        <v>0</v>
      </c>
    </row>
    <row r="39" spans="1:33" ht="12">
      <c r="A39" s="1">
        <f>'TRB Record'!A32</f>
        <v>16</v>
      </c>
      <c r="C39" s="1">
        <f>'TRB Record'!C32</f>
        <v>0</v>
      </c>
      <c r="D39" s="1">
        <f>Lignin!E32</f>
        <v>0</v>
      </c>
      <c r="E39" s="38">
        <f>Lignin!U32</f>
        <v>86.73</v>
      </c>
      <c r="F39" s="13"/>
      <c r="G39" s="13"/>
      <c r="H39" s="13"/>
      <c r="I39" s="13"/>
      <c r="J39" s="13"/>
      <c r="K39" s="61">
        <v>1</v>
      </c>
      <c r="L39" s="15">
        <f t="shared" si="0"/>
        <v>0</v>
      </c>
      <c r="M39" s="15">
        <f t="shared" si="1"/>
        <v>0</v>
      </c>
      <c r="N39" s="15">
        <f t="shared" si="2"/>
        <v>0</v>
      </c>
      <c r="O39" s="15">
        <f t="shared" si="3"/>
        <v>0</v>
      </c>
      <c r="P39" s="15">
        <f t="shared" si="4"/>
        <v>0</v>
      </c>
      <c r="Q39" s="15">
        <f t="shared" si="10"/>
        <v>0</v>
      </c>
      <c r="R39" s="15">
        <f t="shared" si="5"/>
        <v>0</v>
      </c>
      <c r="S39" s="15">
        <f t="shared" si="6"/>
        <v>0</v>
      </c>
      <c r="T39" s="15">
        <f t="shared" si="7"/>
        <v>0</v>
      </c>
      <c r="U39" s="15">
        <f t="shared" si="8"/>
        <v>0</v>
      </c>
      <c r="V39" s="15">
        <f t="shared" si="11"/>
        <v>0</v>
      </c>
      <c r="W39" s="15"/>
      <c r="X39" s="15">
        <f t="shared" si="12"/>
        <v>0</v>
      </c>
      <c r="Y39" s="15"/>
      <c r="Z39" s="15">
        <f t="shared" si="13"/>
        <v>0</v>
      </c>
      <c r="AA39" s="15"/>
      <c r="AB39" s="15">
        <f t="shared" si="14"/>
        <v>0</v>
      </c>
      <c r="AC39" s="15"/>
      <c r="AD39" s="15">
        <f t="shared" si="15"/>
        <v>0</v>
      </c>
      <c r="AE39" s="15"/>
      <c r="AF39" s="15">
        <f t="shared" si="9"/>
        <v>0</v>
      </c>
      <c r="AG39" s="15"/>
    </row>
    <row r="40" spans="1:33" ht="12">
      <c r="A40" s="1" t="str">
        <f>'TRB Record'!A33</f>
        <v>replicate 16</v>
      </c>
      <c r="C40" s="1">
        <f>'TRB Record'!C33</f>
        <v>0</v>
      </c>
      <c r="D40" s="1">
        <f>Lignin!E33</f>
        <v>0</v>
      </c>
      <c r="E40" s="38">
        <f>Lignin!U33</f>
        <v>86.73</v>
      </c>
      <c r="F40" s="13"/>
      <c r="G40" s="13"/>
      <c r="H40" s="13"/>
      <c r="I40" s="13"/>
      <c r="J40" s="13"/>
      <c r="K40" s="61">
        <v>1</v>
      </c>
      <c r="L40" s="15">
        <f t="shared" si="0"/>
        <v>0</v>
      </c>
      <c r="M40" s="15">
        <f t="shared" si="1"/>
        <v>0</v>
      </c>
      <c r="N40" s="15">
        <f t="shared" si="2"/>
        <v>0</v>
      </c>
      <c r="O40" s="15">
        <f t="shared" si="3"/>
        <v>0</v>
      </c>
      <c r="P40" s="15">
        <f t="shared" si="4"/>
        <v>0</v>
      </c>
      <c r="Q40" s="15">
        <f t="shared" si="10"/>
        <v>0</v>
      </c>
      <c r="R40" s="15">
        <f t="shared" si="5"/>
        <v>0</v>
      </c>
      <c r="S40" s="15">
        <f t="shared" si="6"/>
        <v>0</v>
      </c>
      <c r="T40" s="15">
        <f t="shared" si="7"/>
        <v>0</v>
      </c>
      <c r="U40" s="15">
        <f t="shared" si="8"/>
        <v>0</v>
      </c>
      <c r="V40" s="15">
        <f t="shared" si="11"/>
        <v>0</v>
      </c>
      <c r="W40" s="15">
        <f>AVERAGE(V39:V40)</f>
        <v>0</v>
      </c>
      <c r="X40" s="15">
        <f t="shared" si="12"/>
        <v>0</v>
      </c>
      <c r="Y40" s="15">
        <f>AVERAGE(X39:X40)</f>
        <v>0</v>
      </c>
      <c r="Z40" s="15">
        <f t="shared" si="13"/>
        <v>0</v>
      </c>
      <c r="AA40" s="15">
        <f>AVERAGE(Z39:Z40)</f>
        <v>0</v>
      </c>
      <c r="AB40" s="15">
        <f t="shared" si="14"/>
        <v>0</v>
      </c>
      <c r="AC40" s="15">
        <f>AVERAGE(AB39:AB40)</f>
        <v>0</v>
      </c>
      <c r="AD40" s="15">
        <f t="shared" si="15"/>
        <v>0</v>
      </c>
      <c r="AE40" s="15">
        <f>AVERAGE(AD39:AD40)</f>
        <v>0</v>
      </c>
      <c r="AF40" s="15">
        <f t="shared" si="9"/>
        <v>0</v>
      </c>
      <c r="AG40" s="15">
        <f>AVERAGE(AF39:AF40)</f>
        <v>0</v>
      </c>
    </row>
    <row r="41" spans="1:33" ht="12">
      <c r="A41" s="1">
        <f>'TRB Record'!A34</f>
        <v>17</v>
      </c>
      <c r="C41" s="1">
        <f>'TRB Record'!C34</f>
        <v>0</v>
      </c>
      <c r="D41" s="1">
        <f>Lignin!E34</f>
        <v>0</v>
      </c>
      <c r="E41" s="38">
        <f>Lignin!U34</f>
        <v>86.73</v>
      </c>
      <c r="F41" s="13"/>
      <c r="G41" s="13"/>
      <c r="H41" s="13"/>
      <c r="I41" s="13"/>
      <c r="J41" s="13"/>
      <c r="K41" s="61">
        <v>1</v>
      </c>
      <c r="L41" s="15">
        <f aca="true" t="shared" si="16" ref="L41:L68">(F41*$E41)/VLOOKUP($K41,$K$3:$P$5,L$1,FALSE)</f>
        <v>0</v>
      </c>
      <c r="M41" s="15">
        <f aca="true" t="shared" si="17" ref="M41:M68">(G41*$E41)/VLOOKUP($K41,$K$3:$P$5,M$1,FALSE)</f>
        <v>0</v>
      </c>
      <c r="N41" s="15">
        <f aca="true" t="shared" si="18" ref="N41:N68">(H41*$E41)/VLOOKUP($K41,$K$3:$P$5,N$1,FALSE)</f>
        <v>0</v>
      </c>
      <c r="O41" s="15">
        <f aca="true" t="shared" si="19" ref="O41:O68">(I41*$E41)/VLOOKUP($K41,$K$3:$P$5,O$1,FALSE)</f>
        <v>0</v>
      </c>
      <c r="P41" s="15">
        <f aca="true" t="shared" si="20" ref="P41:P68">(J41*$E41)/VLOOKUP($K41,$K$3:$P$5,P$1,FALSE)</f>
        <v>0</v>
      </c>
      <c r="Q41" s="15">
        <f t="shared" si="10"/>
        <v>0</v>
      </c>
      <c r="R41" s="15">
        <f aca="true" t="shared" si="21" ref="R41:R68">M41*(132/150)</f>
        <v>0</v>
      </c>
      <c r="S41" s="15">
        <f aca="true" t="shared" si="22" ref="S41:S68">N41*(162/180)</f>
        <v>0</v>
      </c>
      <c r="T41" s="15">
        <f aca="true" t="shared" si="23" ref="T41:T68">O41*(132/150)</f>
        <v>0</v>
      </c>
      <c r="U41" s="15">
        <f aca="true" t="shared" si="24" ref="U41:U68">P41*(162/180)</f>
        <v>0</v>
      </c>
      <c r="V41" s="15">
        <f t="shared" si="11"/>
        <v>0</v>
      </c>
      <c r="W41" s="15"/>
      <c r="X41" s="15">
        <f t="shared" si="12"/>
        <v>0</v>
      </c>
      <c r="Y41" s="15"/>
      <c r="Z41" s="15">
        <f t="shared" si="13"/>
        <v>0</v>
      </c>
      <c r="AA41" s="15"/>
      <c r="AB41" s="15">
        <f t="shared" si="14"/>
        <v>0</v>
      </c>
      <c r="AC41" s="15"/>
      <c r="AD41" s="15">
        <f t="shared" si="15"/>
        <v>0</v>
      </c>
      <c r="AE41" s="15"/>
      <c r="AF41" s="15">
        <f aca="true" t="shared" si="25" ref="AF41:AF68">V41+X41+Z41+AB41+AD41</f>
        <v>0</v>
      </c>
      <c r="AG41" s="15"/>
    </row>
    <row r="42" spans="1:33" ht="12">
      <c r="A42" s="1" t="str">
        <f>'TRB Record'!A35</f>
        <v>replicate 17</v>
      </c>
      <c r="C42" s="1">
        <f>'TRB Record'!C35</f>
        <v>0</v>
      </c>
      <c r="D42" s="1">
        <f>Lignin!E35</f>
        <v>0</v>
      </c>
      <c r="E42" s="38">
        <f>Lignin!U35</f>
        <v>86.73</v>
      </c>
      <c r="F42" s="13"/>
      <c r="G42" s="13"/>
      <c r="H42" s="13"/>
      <c r="I42" s="13"/>
      <c r="J42" s="13"/>
      <c r="K42" s="61">
        <v>1</v>
      </c>
      <c r="L42" s="15">
        <f t="shared" si="16"/>
        <v>0</v>
      </c>
      <c r="M42" s="15">
        <f t="shared" si="17"/>
        <v>0</v>
      </c>
      <c r="N42" s="15">
        <f t="shared" si="18"/>
        <v>0</v>
      </c>
      <c r="O42" s="15">
        <f t="shared" si="19"/>
        <v>0</v>
      </c>
      <c r="P42" s="15">
        <f t="shared" si="20"/>
        <v>0</v>
      </c>
      <c r="Q42" s="15">
        <f t="shared" si="10"/>
        <v>0</v>
      </c>
      <c r="R42" s="15">
        <f t="shared" si="21"/>
        <v>0</v>
      </c>
      <c r="S42" s="15">
        <f t="shared" si="22"/>
        <v>0</v>
      </c>
      <c r="T42" s="15">
        <f t="shared" si="23"/>
        <v>0</v>
      </c>
      <c r="U42" s="15">
        <f t="shared" si="24"/>
        <v>0</v>
      </c>
      <c r="V42" s="15">
        <f t="shared" si="11"/>
        <v>0</v>
      </c>
      <c r="W42" s="15">
        <f>AVERAGE(V41:V42)</f>
        <v>0</v>
      </c>
      <c r="X42" s="15">
        <f t="shared" si="12"/>
        <v>0</v>
      </c>
      <c r="Y42" s="15">
        <f>AVERAGE(X41:X42)</f>
        <v>0</v>
      </c>
      <c r="Z42" s="15">
        <f t="shared" si="13"/>
        <v>0</v>
      </c>
      <c r="AA42" s="15">
        <f>AVERAGE(Z41:Z42)</f>
        <v>0</v>
      </c>
      <c r="AB42" s="15">
        <f t="shared" si="14"/>
        <v>0</v>
      </c>
      <c r="AC42" s="15">
        <f>AVERAGE(AB41:AB42)</f>
        <v>0</v>
      </c>
      <c r="AD42" s="15">
        <f t="shared" si="15"/>
        <v>0</v>
      </c>
      <c r="AE42" s="15">
        <f>AVERAGE(AD41:AD42)</f>
        <v>0</v>
      </c>
      <c r="AF42" s="15">
        <f t="shared" si="25"/>
        <v>0</v>
      </c>
      <c r="AG42" s="15">
        <f>AVERAGE(AF41:AF42)</f>
        <v>0</v>
      </c>
    </row>
    <row r="43" spans="1:33" ht="12">
      <c r="A43" s="1">
        <f>'TRB Record'!A36</f>
        <v>18</v>
      </c>
      <c r="C43" s="1">
        <f>'TRB Record'!C36</f>
        <v>0</v>
      </c>
      <c r="D43" s="1">
        <f>Lignin!E36</f>
        <v>0</v>
      </c>
      <c r="E43" s="38">
        <f>Lignin!U36</f>
        <v>86.73</v>
      </c>
      <c r="F43" s="13"/>
      <c r="G43" s="13"/>
      <c r="H43" s="13"/>
      <c r="I43" s="13"/>
      <c r="J43" s="13"/>
      <c r="K43" s="61">
        <v>1</v>
      </c>
      <c r="L43" s="15">
        <f t="shared" si="16"/>
        <v>0</v>
      </c>
      <c r="M43" s="15">
        <f t="shared" si="17"/>
        <v>0</v>
      </c>
      <c r="N43" s="15">
        <f t="shared" si="18"/>
        <v>0</v>
      </c>
      <c r="O43" s="15">
        <f t="shared" si="19"/>
        <v>0</v>
      </c>
      <c r="P43" s="15">
        <f t="shared" si="20"/>
        <v>0</v>
      </c>
      <c r="Q43" s="15">
        <f t="shared" si="10"/>
        <v>0</v>
      </c>
      <c r="R43" s="15">
        <f t="shared" si="21"/>
        <v>0</v>
      </c>
      <c r="S43" s="15">
        <f t="shared" si="22"/>
        <v>0</v>
      </c>
      <c r="T43" s="15">
        <f t="shared" si="23"/>
        <v>0</v>
      </c>
      <c r="U43" s="15">
        <f t="shared" si="24"/>
        <v>0</v>
      </c>
      <c r="V43" s="15">
        <f t="shared" si="11"/>
        <v>0</v>
      </c>
      <c r="W43" s="15"/>
      <c r="X43" s="15">
        <f t="shared" si="12"/>
        <v>0</v>
      </c>
      <c r="Y43" s="15"/>
      <c r="Z43" s="15">
        <f t="shared" si="13"/>
        <v>0</v>
      </c>
      <c r="AA43" s="15"/>
      <c r="AB43" s="15">
        <f t="shared" si="14"/>
        <v>0</v>
      </c>
      <c r="AC43" s="15"/>
      <c r="AD43" s="15">
        <f t="shared" si="15"/>
        <v>0</v>
      </c>
      <c r="AE43" s="15"/>
      <c r="AF43" s="15">
        <f t="shared" si="25"/>
        <v>0</v>
      </c>
      <c r="AG43" s="15"/>
    </row>
    <row r="44" spans="1:33" ht="12">
      <c r="A44" s="1" t="str">
        <f>'TRB Record'!A37</f>
        <v>replicate 18</v>
      </c>
      <c r="C44" s="1">
        <f>'TRB Record'!C37</f>
        <v>0</v>
      </c>
      <c r="D44" s="1">
        <f>Lignin!E37</f>
        <v>0</v>
      </c>
      <c r="E44" s="38">
        <f>Lignin!U37</f>
        <v>86.73</v>
      </c>
      <c r="F44" s="13"/>
      <c r="G44" s="13"/>
      <c r="H44" s="13"/>
      <c r="I44" s="13"/>
      <c r="J44" s="13"/>
      <c r="K44" s="61">
        <v>1</v>
      </c>
      <c r="L44" s="15">
        <f t="shared" si="16"/>
        <v>0</v>
      </c>
      <c r="M44" s="15">
        <f t="shared" si="17"/>
        <v>0</v>
      </c>
      <c r="N44" s="15">
        <f t="shared" si="18"/>
        <v>0</v>
      </c>
      <c r="O44" s="15">
        <f t="shared" si="19"/>
        <v>0</v>
      </c>
      <c r="P44" s="15">
        <f t="shared" si="20"/>
        <v>0</v>
      </c>
      <c r="Q44" s="15">
        <f t="shared" si="10"/>
        <v>0</v>
      </c>
      <c r="R44" s="15">
        <f t="shared" si="21"/>
        <v>0</v>
      </c>
      <c r="S44" s="15">
        <f t="shared" si="22"/>
        <v>0</v>
      </c>
      <c r="T44" s="15">
        <f t="shared" si="23"/>
        <v>0</v>
      </c>
      <c r="U44" s="15">
        <f t="shared" si="24"/>
        <v>0</v>
      </c>
      <c r="V44" s="15">
        <f t="shared" si="11"/>
        <v>0</v>
      </c>
      <c r="W44" s="15">
        <f>AVERAGE(V43:V44)</f>
        <v>0</v>
      </c>
      <c r="X44" s="15">
        <f t="shared" si="12"/>
        <v>0</v>
      </c>
      <c r="Y44" s="15">
        <f>AVERAGE(X43:X44)</f>
        <v>0</v>
      </c>
      <c r="Z44" s="15">
        <f t="shared" si="13"/>
        <v>0</v>
      </c>
      <c r="AA44" s="15">
        <f>AVERAGE(Z43:Z44)</f>
        <v>0</v>
      </c>
      <c r="AB44" s="15">
        <f t="shared" si="14"/>
        <v>0</v>
      </c>
      <c r="AC44" s="15">
        <f>AVERAGE(AB43:AB44)</f>
        <v>0</v>
      </c>
      <c r="AD44" s="15">
        <f t="shared" si="15"/>
        <v>0</v>
      </c>
      <c r="AE44" s="15">
        <f>AVERAGE(AD43:AD44)</f>
        <v>0</v>
      </c>
      <c r="AF44" s="15">
        <f t="shared" si="25"/>
        <v>0</v>
      </c>
      <c r="AG44" s="15">
        <f>AVERAGE(AF43:AF44)</f>
        <v>0</v>
      </c>
    </row>
    <row r="45" spans="1:33" ht="12">
      <c r="A45" s="1">
        <f>'TRB Record'!A38</f>
        <v>19</v>
      </c>
      <c r="C45" s="1">
        <f>'TRB Record'!C38</f>
        <v>0</v>
      </c>
      <c r="D45" s="1">
        <f>Lignin!E38</f>
        <v>0</v>
      </c>
      <c r="E45" s="38">
        <f>Lignin!U38</f>
        <v>86.73</v>
      </c>
      <c r="F45" s="13"/>
      <c r="G45" s="13"/>
      <c r="H45" s="13"/>
      <c r="I45" s="13"/>
      <c r="J45" s="13"/>
      <c r="K45" s="61">
        <v>1</v>
      </c>
      <c r="L45" s="15">
        <f t="shared" si="16"/>
        <v>0</v>
      </c>
      <c r="M45" s="15">
        <f t="shared" si="17"/>
        <v>0</v>
      </c>
      <c r="N45" s="15">
        <f t="shared" si="18"/>
        <v>0</v>
      </c>
      <c r="O45" s="15">
        <f t="shared" si="19"/>
        <v>0</v>
      </c>
      <c r="P45" s="15">
        <f t="shared" si="20"/>
        <v>0</v>
      </c>
      <c r="Q45" s="15">
        <f t="shared" si="10"/>
        <v>0</v>
      </c>
      <c r="R45" s="15">
        <f t="shared" si="21"/>
        <v>0</v>
      </c>
      <c r="S45" s="15">
        <f t="shared" si="22"/>
        <v>0</v>
      </c>
      <c r="T45" s="15">
        <f t="shared" si="23"/>
        <v>0</v>
      </c>
      <c r="U45" s="15">
        <f t="shared" si="24"/>
        <v>0</v>
      </c>
      <c r="V45" s="15">
        <f t="shared" si="11"/>
        <v>0</v>
      </c>
      <c r="W45" s="15"/>
      <c r="X45" s="15">
        <f t="shared" si="12"/>
        <v>0</v>
      </c>
      <c r="Y45" s="15"/>
      <c r="Z45" s="15">
        <f t="shared" si="13"/>
        <v>0</v>
      </c>
      <c r="AA45" s="15"/>
      <c r="AB45" s="15">
        <f t="shared" si="14"/>
        <v>0</v>
      </c>
      <c r="AC45" s="15"/>
      <c r="AD45" s="15">
        <f t="shared" si="15"/>
        <v>0</v>
      </c>
      <c r="AE45" s="15"/>
      <c r="AF45" s="15">
        <f t="shared" si="25"/>
        <v>0</v>
      </c>
      <c r="AG45" s="15"/>
    </row>
    <row r="46" spans="1:33" ht="12">
      <c r="A46" s="1" t="str">
        <f>'TRB Record'!A39</f>
        <v>replicate 19</v>
      </c>
      <c r="C46" s="1">
        <f>'TRB Record'!C39</f>
        <v>0</v>
      </c>
      <c r="D46" s="1">
        <f>Lignin!E39</f>
        <v>0</v>
      </c>
      <c r="E46" s="38">
        <f>Lignin!U39</f>
        <v>86.73</v>
      </c>
      <c r="F46" s="13"/>
      <c r="G46" s="13"/>
      <c r="H46" s="13"/>
      <c r="I46" s="13"/>
      <c r="J46" s="13"/>
      <c r="K46" s="61">
        <v>1</v>
      </c>
      <c r="L46" s="15">
        <f t="shared" si="16"/>
        <v>0</v>
      </c>
      <c r="M46" s="15">
        <f t="shared" si="17"/>
        <v>0</v>
      </c>
      <c r="N46" s="15">
        <f t="shared" si="18"/>
        <v>0</v>
      </c>
      <c r="O46" s="15">
        <f t="shared" si="19"/>
        <v>0</v>
      </c>
      <c r="P46" s="15">
        <f t="shared" si="20"/>
        <v>0</v>
      </c>
      <c r="Q46" s="15">
        <f t="shared" si="10"/>
        <v>0</v>
      </c>
      <c r="R46" s="15">
        <f t="shared" si="21"/>
        <v>0</v>
      </c>
      <c r="S46" s="15">
        <f t="shared" si="22"/>
        <v>0</v>
      </c>
      <c r="T46" s="15">
        <f t="shared" si="23"/>
        <v>0</v>
      </c>
      <c r="U46" s="15">
        <f t="shared" si="24"/>
        <v>0</v>
      </c>
      <c r="V46" s="15">
        <f t="shared" si="11"/>
        <v>0</v>
      </c>
      <c r="W46" s="15">
        <f>AVERAGE(V45:V46)</f>
        <v>0</v>
      </c>
      <c r="X46" s="15">
        <f t="shared" si="12"/>
        <v>0</v>
      </c>
      <c r="Y46" s="15">
        <f>AVERAGE(X45:X46)</f>
        <v>0</v>
      </c>
      <c r="Z46" s="15">
        <f t="shared" si="13"/>
        <v>0</v>
      </c>
      <c r="AA46" s="15">
        <f>AVERAGE(Z45:Z46)</f>
        <v>0</v>
      </c>
      <c r="AB46" s="15">
        <f t="shared" si="14"/>
        <v>0</v>
      </c>
      <c r="AC46" s="15">
        <f>AVERAGE(AB45:AB46)</f>
        <v>0</v>
      </c>
      <c r="AD46" s="15">
        <f t="shared" si="15"/>
        <v>0</v>
      </c>
      <c r="AE46" s="15">
        <f>AVERAGE(AD45:AD46)</f>
        <v>0</v>
      </c>
      <c r="AF46" s="15">
        <f t="shared" si="25"/>
        <v>0</v>
      </c>
      <c r="AG46" s="15">
        <f>AVERAGE(AF45:AF46)</f>
        <v>0</v>
      </c>
    </row>
    <row r="47" spans="1:33" ht="12">
      <c r="A47" s="1">
        <f>'TRB Record'!A40</f>
        <v>20</v>
      </c>
      <c r="C47" s="1">
        <f>'TRB Record'!C40</f>
        <v>0</v>
      </c>
      <c r="D47" s="1">
        <f>Lignin!E40</f>
        <v>0</v>
      </c>
      <c r="E47" s="38">
        <f>Lignin!U40</f>
        <v>86.73</v>
      </c>
      <c r="F47" s="13"/>
      <c r="G47" s="13"/>
      <c r="H47" s="13"/>
      <c r="I47" s="13"/>
      <c r="J47" s="13"/>
      <c r="K47" s="61">
        <v>1</v>
      </c>
      <c r="L47" s="15">
        <f t="shared" si="16"/>
        <v>0</v>
      </c>
      <c r="M47" s="15">
        <f t="shared" si="17"/>
        <v>0</v>
      </c>
      <c r="N47" s="15">
        <f t="shared" si="18"/>
        <v>0</v>
      </c>
      <c r="O47" s="15">
        <f t="shared" si="19"/>
        <v>0</v>
      </c>
      <c r="P47" s="15">
        <f t="shared" si="20"/>
        <v>0</v>
      </c>
      <c r="Q47" s="15">
        <f t="shared" si="10"/>
        <v>0</v>
      </c>
      <c r="R47" s="15">
        <f t="shared" si="21"/>
        <v>0</v>
      </c>
      <c r="S47" s="15">
        <f t="shared" si="22"/>
        <v>0</v>
      </c>
      <c r="T47" s="15">
        <f t="shared" si="23"/>
        <v>0</v>
      </c>
      <c r="U47" s="15">
        <f t="shared" si="24"/>
        <v>0</v>
      </c>
      <c r="V47" s="15">
        <f t="shared" si="11"/>
        <v>0</v>
      </c>
      <c r="W47" s="15"/>
      <c r="X47" s="15">
        <f t="shared" si="12"/>
        <v>0</v>
      </c>
      <c r="Y47" s="15"/>
      <c r="Z47" s="15">
        <f t="shared" si="13"/>
        <v>0</v>
      </c>
      <c r="AA47" s="15"/>
      <c r="AB47" s="15">
        <f t="shared" si="14"/>
        <v>0</v>
      </c>
      <c r="AC47" s="15"/>
      <c r="AD47" s="15">
        <f t="shared" si="15"/>
        <v>0</v>
      </c>
      <c r="AE47" s="15"/>
      <c r="AF47" s="15">
        <f t="shared" si="25"/>
        <v>0</v>
      </c>
      <c r="AG47" s="15"/>
    </row>
    <row r="48" spans="1:33" ht="12">
      <c r="A48" s="1" t="str">
        <f>'TRB Record'!A41</f>
        <v>replicate 20</v>
      </c>
      <c r="C48" s="1">
        <f>'TRB Record'!C41</f>
        <v>0</v>
      </c>
      <c r="D48" s="1">
        <f>Lignin!E41</f>
        <v>0</v>
      </c>
      <c r="E48" s="38">
        <f>Lignin!U41</f>
        <v>86.73</v>
      </c>
      <c r="F48" s="13"/>
      <c r="G48" s="13"/>
      <c r="H48" s="13"/>
      <c r="I48" s="13"/>
      <c r="J48" s="13"/>
      <c r="K48" s="61">
        <v>1</v>
      </c>
      <c r="L48" s="15">
        <f t="shared" si="16"/>
        <v>0</v>
      </c>
      <c r="M48" s="15">
        <f t="shared" si="17"/>
        <v>0</v>
      </c>
      <c r="N48" s="15">
        <f t="shared" si="18"/>
        <v>0</v>
      </c>
      <c r="O48" s="15">
        <f t="shared" si="19"/>
        <v>0</v>
      </c>
      <c r="P48" s="15">
        <f t="shared" si="20"/>
        <v>0</v>
      </c>
      <c r="Q48" s="15">
        <f t="shared" si="10"/>
        <v>0</v>
      </c>
      <c r="R48" s="15">
        <f t="shared" si="21"/>
        <v>0</v>
      </c>
      <c r="S48" s="15">
        <f t="shared" si="22"/>
        <v>0</v>
      </c>
      <c r="T48" s="15">
        <f t="shared" si="23"/>
        <v>0</v>
      </c>
      <c r="U48" s="15">
        <f t="shared" si="24"/>
        <v>0</v>
      </c>
      <c r="V48" s="15">
        <f t="shared" si="11"/>
        <v>0</v>
      </c>
      <c r="W48" s="15">
        <f>AVERAGE(V47:V48)</f>
        <v>0</v>
      </c>
      <c r="X48" s="15">
        <f t="shared" si="12"/>
        <v>0</v>
      </c>
      <c r="Y48" s="15">
        <f>AVERAGE(X47:X48)</f>
        <v>0</v>
      </c>
      <c r="Z48" s="15">
        <f t="shared" si="13"/>
        <v>0</v>
      </c>
      <c r="AA48" s="15">
        <f>AVERAGE(Z47:Z48)</f>
        <v>0</v>
      </c>
      <c r="AB48" s="15">
        <f t="shared" si="14"/>
        <v>0</v>
      </c>
      <c r="AC48" s="15">
        <f>AVERAGE(AB47:AB48)</f>
        <v>0</v>
      </c>
      <c r="AD48" s="15">
        <f t="shared" si="15"/>
        <v>0</v>
      </c>
      <c r="AE48" s="15">
        <f>AVERAGE(AD47:AD48)</f>
        <v>0</v>
      </c>
      <c r="AF48" s="15">
        <f t="shared" si="25"/>
        <v>0</v>
      </c>
      <c r="AG48" s="15">
        <f>AVERAGE(AF47:AF48)</f>
        <v>0</v>
      </c>
    </row>
    <row r="49" spans="1:33" ht="12">
      <c r="A49" s="1">
        <f>'TRB Record'!A42</f>
        <v>21</v>
      </c>
      <c r="C49" s="1">
        <f>'TRB Record'!C42</f>
        <v>0</v>
      </c>
      <c r="D49" s="1">
        <f>Lignin!E42</f>
        <v>0</v>
      </c>
      <c r="E49" s="38">
        <f>Lignin!U42</f>
        <v>86.73</v>
      </c>
      <c r="F49" s="13"/>
      <c r="G49" s="13"/>
      <c r="H49" s="13"/>
      <c r="I49" s="13"/>
      <c r="J49" s="13"/>
      <c r="K49" s="61">
        <v>1</v>
      </c>
      <c r="L49" s="15">
        <f t="shared" si="16"/>
        <v>0</v>
      </c>
      <c r="M49" s="15">
        <f t="shared" si="17"/>
        <v>0</v>
      </c>
      <c r="N49" s="15">
        <f t="shared" si="18"/>
        <v>0</v>
      </c>
      <c r="O49" s="15">
        <f t="shared" si="19"/>
        <v>0</v>
      </c>
      <c r="P49" s="15">
        <f t="shared" si="20"/>
        <v>0</v>
      </c>
      <c r="Q49" s="15">
        <f t="shared" si="10"/>
        <v>0</v>
      </c>
      <c r="R49" s="15">
        <f t="shared" si="21"/>
        <v>0</v>
      </c>
      <c r="S49" s="15">
        <f t="shared" si="22"/>
        <v>0</v>
      </c>
      <c r="T49" s="15">
        <f t="shared" si="23"/>
        <v>0</v>
      </c>
      <c r="U49" s="15">
        <f t="shared" si="24"/>
        <v>0</v>
      </c>
      <c r="V49" s="15">
        <f t="shared" si="11"/>
        <v>0</v>
      </c>
      <c r="W49" s="15"/>
      <c r="X49" s="15">
        <f t="shared" si="12"/>
        <v>0</v>
      </c>
      <c r="Y49" s="15"/>
      <c r="Z49" s="15">
        <f t="shared" si="13"/>
        <v>0</v>
      </c>
      <c r="AA49" s="15"/>
      <c r="AB49" s="15">
        <f t="shared" si="14"/>
        <v>0</v>
      </c>
      <c r="AC49" s="15"/>
      <c r="AD49" s="15">
        <f t="shared" si="15"/>
        <v>0</v>
      </c>
      <c r="AE49" s="15"/>
      <c r="AF49" s="15">
        <f t="shared" si="25"/>
        <v>0</v>
      </c>
      <c r="AG49" s="15"/>
    </row>
    <row r="50" spans="1:33" ht="12">
      <c r="A50" s="1" t="str">
        <f>'TRB Record'!A43</f>
        <v>replicate 21</v>
      </c>
      <c r="C50" s="1">
        <f>'TRB Record'!C43</f>
        <v>0</v>
      </c>
      <c r="D50" s="1">
        <f>Lignin!E43</f>
        <v>0</v>
      </c>
      <c r="E50" s="38">
        <f>Lignin!U43</f>
        <v>86.73</v>
      </c>
      <c r="F50" s="13"/>
      <c r="G50" s="13"/>
      <c r="H50" s="13"/>
      <c r="I50" s="13"/>
      <c r="J50" s="13"/>
      <c r="K50" s="61">
        <v>1</v>
      </c>
      <c r="L50" s="15">
        <f t="shared" si="16"/>
        <v>0</v>
      </c>
      <c r="M50" s="15">
        <f t="shared" si="17"/>
        <v>0</v>
      </c>
      <c r="N50" s="15">
        <f t="shared" si="18"/>
        <v>0</v>
      </c>
      <c r="O50" s="15">
        <f t="shared" si="19"/>
        <v>0</v>
      </c>
      <c r="P50" s="15">
        <f t="shared" si="20"/>
        <v>0</v>
      </c>
      <c r="Q50" s="15">
        <f t="shared" si="10"/>
        <v>0</v>
      </c>
      <c r="R50" s="15">
        <f t="shared" si="21"/>
        <v>0</v>
      </c>
      <c r="S50" s="15">
        <f t="shared" si="22"/>
        <v>0</v>
      </c>
      <c r="T50" s="15">
        <f t="shared" si="23"/>
        <v>0</v>
      </c>
      <c r="U50" s="15">
        <f t="shared" si="24"/>
        <v>0</v>
      </c>
      <c r="V50" s="15">
        <f t="shared" si="11"/>
        <v>0</v>
      </c>
      <c r="W50" s="15">
        <f>AVERAGE(V49:V50)</f>
        <v>0</v>
      </c>
      <c r="X50" s="15">
        <f t="shared" si="12"/>
        <v>0</v>
      </c>
      <c r="Y50" s="15">
        <f>AVERAGE(X49:X50)</f>
        <v>0</v>
      </c>
      <c r="Z50" s="15">
        <f t="shared" si="13"/>
        <v>0</v>
      </c>
      <c r="AA50" s="15">
        <f>AVERAGE(Z49:Z50)</f>
        <v>0</v>
      </c>
      <c r="AB50" s="15">
        <f t="shared" si="14"/>
        <v>0</v>
      </c>
      <c r="AC50" s="15">
        <f>AVERAGE(AB49:AB50)</f>
        <v>0</v>
      </c>
      <c r="AD50" s="15">
        <f t="shared" si="15"/>
        <v>0</v>
      </c>
      <c r="AE50" s="15">
        <f>AVERAGE(AD49:AD50)</f>
        <v>0</v>
      </c>
      <c r="AF50" s="15">
        <f t="shared" si="25"/>
        <v>0</v>
      </c>
      <c r="AG50" s="15">
        <f>AVERAGE(AF49:AF50)</f>
        <v>0</v>
      </c>
    </row>
    <row r="51" spans="1:33" ht="12">
      <c r="A51" s="1">
        <f>'TRB Record'!A44</f>
        <v>22</v>
      </c>
      <c r="C51" s="1">
        <f>'TRB Record'!C44</f>
        <v>0</v>
      </c>
      <c r="D51" s="1">
        <f>Lignin!E44</f>
        <v>0</v>
      </c>
      <c r="E51" s="38">
        <f>Lignin!U44</f>
        <v>86.73</v>
      </c>
      <c r="F51" s="13"/>
      <c r="G51" s="13"/>
      <c r="H51" s="13"/>
      <c r="I51" s="13"/>
      <c r="J51" s="13"/>
      <c r="K51" s="61">
        <v>1</v>
      </c>
      <c r="L51" s="15">
        <f t="shared" si="16"/>
        <v>0</v>
      </c>
      <c r="M51" s="15">
        <f t="shared" si="17"/>
        <v>0</v>
      </c>
      <c r="N51" s="15">
        <f t="shared" si="18"/>
        <v>0</v>
      </c>
      <c r="O51" s="15">
        <f t="shared" si="19"/>
        <v>0</v>
      </c>
      <c r="P51" s="15">
        <f t="shared" si="20"/>
        <v>0</v>
      </c>
      <c r="Q51" s="15">
        <f t="shared" si="10"/>
        <v>0</v>
      </c>
      <c r="R51" s="15">
        <f t="shared" si="21"/>
        <v>0</v>
      </c>
      <c r="S51" s="15">
        <f t="shared" si="22"/>
        <v>0</v>
      </c>
      <c r="T51" s="15">
        <f t="shared" si="23"/>
        <v>0</v>
      </c>
      <c r="U51" s="15">
        <f t="shared" si="24"/>
        <v>0</v>
      </c>
      <c r="V51" s="15">
        <f t="shared" si="11"/>
        <v>0</v>
      </c>
      <c r="W51" s="15"/>
      <c r="X51" s="15">
        <f t="shared" si="12"/>
        <v>0</v>
      </c>
      <c r="Y51" s="15"/>
      <c r="Z51" s="15">
        <f t="shared" si="13"/>
        <v>0</v>
      </c>
      <c r="AA51" s="15"/>
      <c r="AB51" s="15">
        <f t="shared" si="14"/>
        <v>0</v>
      </c>
      <c r="AC51" s="15"/>
      <c r="AD51" s="15">
        <f t="shared" si="15"/>
        <v>0</v>
      </c>
      <c r="AE51" s="15"/>
      <c r="AF51" s="15">
        <f t="shared" si="25"/>
        <v>0</v>
      </c>
      <c r="AG51" s="15"/>
    </row>
    <row r="52" spans="1:33" ht="12">
      <c r="A52" s="1" t="str">
        <f>'TRB Record'!A45</f>
        <v>replicate 22</v>
      </c>
      <c r="C52" s="1">
        <f>'TRB Record'!C45</f>
        <v>0</v>
      </c>
      <c r="D52" s="1">
        <f>Lignin!E45</f>
        <v>0</v>
      </c>
      <c r="E52" s="38">
        <f>Lignin!U45</f>
        <v>86.73</v>
      </c>
      <c r="F52" s="13"/>
      <c r="G52" s="13"/>
      <c r="H52" s="13"/>
      <c r="I52" s="13"/>
      <c r="J52" s="13"/>
      <c r="K52" s="61">
        <v>1</v>
      </c>
      <c r="L52" s="15">
        <f t="shared" si="16"/>
        <v>0</v>
      </c>
      <c r="M52" s="15">
        <f t="shared" si="17"/>
        <v>0</v>
      </c>
      <c r="N52" s="15">
        <f t="shared" si="18"/>
        <v>0</v>
      </c>
      <c r="O52" s="15">
        <f t="shared" si="19"/>
        <v>0</v>
      </c>
      <c r="P52" s="15">
        <f t="shared" si="20"/>
        <v>0</v>
      </c>
      <c r="Q52" s="15">
        <f t="shared" si="10"/>
        <v>0</v>
      </c>
      <c r="R52" s="15">
        <f t="shared" si="21"/>
        <v>0</v>
      </c>
      <c r="S52" s="15">
        <f t="shared" si="22"/>
        <v>0</v>
      </c>
      <c r="T52" s="15">
        <f t="shared" si="23"/>
        <v>0</v>
      </c>
      <c r="U52" s="15">
        <f t="shared" si="24"/>
        <v>0</v>
      </c>
      <c r="V52" s="15">
        <f t="shared" si="11"/>
        <v>0</v>
      </c>
      <c r="W52" s="15">
        <f>AVERAGE(V51:V52)</f>
        <v>0</v>
      </c>
      <c r="X52" s="15">
        <f t="shared" si="12"/>
        <v>0</v>
      </c>
      <c r="Y52" s="15">
        <f>AVERAGE(X51:X52)</f>
        <v>0</v>
      </c>
      <c r="Z52" s="15">
        <f t="shared" si="13"/>
        <v>0</v>
      </c>
      <c r="AA52" s="15">
        <f>AVERAGE(Z51:Z52)</f>
        <v>0</v>
      </c>
      <c r="AB52" s="15">
        <f t="shared" si="14"/>
        <v>0</v>
      </c>
      <c r="AC52" s="15">
        <f>AVERAGE(AB51:AB52)</f>
        <v>0</v>
      </c>
      <c r="AD52" s="15">
        <f t="shared" si="15"/>
        <v>0</v>
      </c>
      <c r="AE52" s="15">
        <f>AVERAGE(AD51:AD52)</f>
        <v>0</v>
      </c>
      <c r="AF52" s="15">
        <f t="shared" si="25"/>
        <v>0</v>
      </c>
      <c r="AG52" s="15">
        <f>AVERAGE(AF51:AF52)</f>
        <v>0</v>
      </c>
    </row>
    <row r="53" spans="1:33" ht="12">
      <c r="A53" s="1">
        <f>'TRB Record'!A46</f>
        <v>23</v>
      </c>
      <c r="C53" s="1">
        <f>'TRB Record'!C46</f>
        <v>0</v>
      </c>
      <c r="D53" s="1">
        <f>Lignin!E46</f>
        <v>0</v>
      </c>
      <c r="E53" s="38">
        <f>Lignin!U46</f>
        <v>86.73</v>
      </c>
      <c r="F53" s="13"/>
      <c r="G53" s="13"/>
      <c r="H53" s="13"/>
      <c r="I53" s="13"/>
      <c r="J53" s="13"/>
      <c r="K53" s="61">
        <v>1</v>
      </c>
      <c r="L53" s="15">
        <f t="shared" si="16"/>
        <v>0</v>
      </c>
      <c r="M53" s="15">
        <f t="shared" si="17"/>
        <v>0</v>
      </c>
      <c r="N53" s="15">
        <f t="shared" si="18"/>
        <v>0</v>
      </c>
      <c r="O53" s="15">
        <f t="shared" si="19"/>
        <v>0</v>
      </c>
      <c r="P53" s="15">
        <f t="shared" si="20"/>
        <v>0</v>
      </c>
      <c r="Q53" s="15">
        <f t="shared" si="10"/>
        <v>0</v>
      </c>
      <c r="R53" s="15">
        <f t="shared" si="21"/>
        <v>0</v>
      </c>
      <c r="S53" s="15">
        <f t="shared" si="22"/>
        <v>0</v>
      </c>
      <c r="T53" s="15">
        <f t="shared" si="23"/>
        <v>0</v>
      </c>
      <c r="U53" s="15">
        <f t="shared" si="24"/>
        <v>0</v>
      </c>
      <c r="V53" s="15">
        <f t="shared" si="11"/>
        <v>0</v>
      </c>
      <c r="W53" s="15"/>
      <c r="X53" s="15">
        <f t="shared" si="12"/>
        <v>0</v>
      </c>
      <c r="Y53" s="15"/>
      <c r="Z53" s="15">
        <f t="shared" si="13"/>
        <v>0</v>
      </c>
      <c r="AA53" s="15"/>
      <c r="AB53" s="15">
        <f t="shared" si="14"/>
        <v>0</v>
      </c>
      <c r="AC53" s="15"/>
      <c r="AD53" s="15">
        <f t="shared" si="15"/>
        <v>0</v>
      </c>
      <c r="AE53" s="15"/>
      <c r="AF53" s="15">
        <f t="shared" si="25"/>
        <v>0</v>
      </c>
      <c r="AG53" s="15"/>
    </row>
    <row r="54" spans="1:33" ht="12">
      <c r="A54" s="1" t="str">
        <f>'TRB Record'!A47</f>
        <v>replicate 23</v>
      </c>
      <c r="C54" s="1">
        <f>'TRB Record'!C47</f>
        <v>0</v>
      </c>
      <c r="D54" s="1">
        <f>Lignin!E47</f>
        <v>0</v>
      </c>
      <c r="E54" s="38">
        <f>Lignin!U47</f>
        <v>86.73</v>
      </c>
      <c r="F54" s="13"/>
      <c r="G54" s="13"/>
      <c r="H54" s="13"/>
      <c r="I54" s="13"/>
      <c r="J54" s="13"/>
      <c r="K54" s="61">
        <v>1</v>
      </c>
      <c r="L54" s="15">
        <f t="shared" si="16"/>
        <v>0</v>
      </c>
      <c r="M54" s="15">
        <f t="shared" si="17"/>
        <v>0</v>
      </c>
      <c r="N54" s="15">
        <f t="shared" si="18"/>
        <v>0</v>
      </c>
      <c r="O54" s="15">
        <f t="shared" si="19"/>
        <v>0</v>
      </c>
      <c r="P54" s="15">
        <f t="shared" si="20"/>
        <v>0</v>
      </c>
      <c r="Q54" s="15">
        <f t="shared" si="10"/>
        <v>0</v>
      </c>
      <c r="R54" s="15">
        <f t="shared" si="21"/>
        <v>0</v>
      </c>
      <c r="S54" s="15">
        <f t="shared" si="22"/>
        <v>0</v>
      </c>
      <c r="T54" s="15">
        <f t="shared" si="23"/>
        <v>0</v>
      </c>
      <c r="U54" s="15">
        <f t="shared" si="24"/>
        <v>0</v>
      </c>
      <c r="V54" s="15">
        <f t="shared" si="11"/>
        <v>0</v>
      </c>
      <c r="W54" s="15">
        <f>AVERAGE(V53:V54)</f>
        <v>0</v>
      </c>
      <c r="X54" s="15">
        <f t="shared" si="12"/>
        <v>0</v>
      </c>
      <c r="Y54" s="15">
        <f>AVERAGE(X53:X54)</f>
        <v>0</v>
      </c>
      <c r="Z54" s="15">
        <f t="shared" si="13"/>
        <v>0</v>
      </c>
      <c r="AA54" s="15">
        <f>AVERAGE(Z53:Z54)</f>
        <v>0</v>
      </c>
      <c r="AB54" s="15">
        <f t="shared" si="14"/>
        <v>0</v>
      </c>
      <c r="AC54" s="15">
        <f>AVERAGE(AB53:AB54)</f>
        <v>0</v>
      </c>
      <c r="AD54" s="15">
        <f t="shared" si="15"/>
        <v>0</v>
      </c>
      <c r="AE54" s="15">
        <f>AVERAGE(AD53:AD54)</f>
        <v>0</v>
      </c>
      <c r="AF54" s="15">
        <f t="shared" si="25"/>
        <v>0</v>
      </c>
      <c r="AG54" s="15">
        <f>AVERAGE(AF53:AF54)</f>
        <v>0</v>
      </c>
    </row>
    <row r="55" spans="1:33" ht="12">
      <c r="A55" s="1">
        <f>'TRB Record'!A48</f>
        <v>24</v>
      </c>
      <c r="C55" s="1">
        <f>'TRB Record'!C48</f>
        <v>0</v>
      </c>
      <c r="D55" s="1">
        <f>Lignin!E48</f>
        <v>0</v>
      </c>
      <c r="E55" s="38">
        <f>Lignin!U48</f>
        <v>86.73</v>
      </c>
      <c r="F55" s="13"/>
      <c r="G55" s="13"/>
      <c r="H55" s="13"/>
      <c r="I55" s="13"/>
      <c r="J55" s="13"/>
      <c r="K55" s="61">
        <v>1</v>
      </c>
      <c r="L55" s="15">
        <f t="shared" si="16"/>
        <v>0</v>
      </c>
      <c r="M55" s="15">
        <f t="shared" si="17"/>
        <v>0</v>
      </c>
      <c r="N55" s="15">
        <f t="shared" si="18"/>
        <v>0</v>
      </c>
      <c r="O55" s="15">
        <f t="shared" si="19"/>
        <v>0</v>
      </c>
      <c r="P55" s="15">
        <f t="shared" si="20"/>
        <v>0</v>
      </c>
      <c r="Q55" s="15">
        <f t="shared" si="10"/>
        <v>0</v>
      </c>
      <c r="R55" s="15">
        <f t="shared" si="21"/>
        <v>0</v>
      </c>
      <c r="S55" s="15">
        <f t="shared" si="22"/>
        <v>0</v>
      </c>
      <c r="T55" s="15">
        <f t="shared" si="23"/>
        <v>0</v>
      </c>
      <c r="U55" s="15">
        <f t="shared" si="24"/>
        <v>0</v>
      </c>
      <c r="V55" s="15">
        <f t="shared" si="11"/>
        <v>0</v>
      </c>
      <c r="W55" s="15"/>
      <c r="X55" s="15">
        <f t="shared" si="12"/>
        <v>0</v>
      </c>
      <c r="Y55" s="15"/>
      <c r="Z55" s="15">
        <f t="shared" si="13"/>
        <v>0</v>
      </c>
      <c r="AA55" s="15"/>
      <c r="AB55" s="15">
        <f t="shared" si="14"/>
        <v>0</v>
      </c>
      <c r="AC55" s="15"/>
      <c r="AD55" s="15">
        <f t="shared" si="15"/>
        <v>0</v>
      </c>
      <c r="AE55" s="15"/>
      <c r="AF55" s="15">
        <f t="shared" si="25"/>
        <v>0</v>
      </c>
      <c r="AG55" s="15"/>
    </row>
    <row r="56" spans="1:33" ht="12">
      <c r="A56" s="1" t="str">
        <f>'TRB Record'!A49</f>
        <v>replicate 24</v>
      </c>
      <c r="C56" s="1">
        <f>'TRB Record'!C49</f>
        <v>0</v>
      </c>
      <c r="D56" s="1">
        <f>Lignin!E49</f>
        <v>0</v>
      </c>
      <c r="E56" s="38">
        <f>Lignin!U49</f>
        <v>86.73</v>
      </c>
      <c r="F56" s="13"/>
      <c r="G56" s="13"/>
      <c r="H56" s="13"/>
      <c r="I56" s="13"/>
      <c r="J56" s="13"/>
      <c r="K56" s="61">
        <v>1</v>
      </c>
      <c r="L56" s="15">
        <f t="shared" si="16"/>
        <v>0</v>
      </c>
      <c r="M56" s="15">
        <f t="shared" si="17"/>
        <v>0</v>
      </c>
      <c r="N56" s="15">
        <f t="shared" si="18"/>
        <v>0</v>
      </c>
      <c r="O56" s="15">
        <f t="shared" si="19"/>
        <v>0</v>
      </c>
      <c r="P56" s="15">
        <f t="shared" si="20"/>
        <v>0</v>
      </c>
      <c r="Q56" s="15">
        <f t="shared" si="10"/>
        <v>0</v>
      </c>
      <c r="R56" s="15">
        <f t="shared" si="21"/>
        <v>0</v>
      </c>
      <c r="S56" s="15">
        <f t="shared" si="22"/>
        <v>0</v>
      </c>
      <c r="T56" s="15">
        <f t="shared" si="23"/>
        <v>0</v>
      </c>
      <c r="U56" s="15">
        <f t="shared" si="24"/>
        <v>0</v>
      </c>
      <c r="V56" s="15">
        <f t="shared" si="11"/>
        <v>0</v>
      </c>
      <c r="W56" s="15">
        <f>AVERAGE(V55:V56)</f>
        <v>0</v>
      </c>
      <c r="X56" s="15">
        <f t="shared" si="12"/>
        <v>0</v>
      </c>
      <c r="Y56" s="15">
        <f>AVERAGE(X55:X56)</f>
        <v>0</v>
      </c>
      <c r="Z56" s="15">
        <f t="shared" si="13"/>
        <v>0</v>
      </c>
      <c r="AA56" s="15">
        <f>AVERAGE(Z55:Z56)</f>
        <v>0</v>
      </c>
      <c r="AB56" s="15">
        <f t="shared" si="14"/>
        <v>0</v>
      </c>
      <c r="AC56" s="15">
        <f>AVERAGE(AB55:AB56)</f>
        <v>0</v>
      </c>
      <c r="AD56" s="15">
        <f t="shared" si="15"/>
        <v>0</v>
      </c>
      <c r="AE56" s="15">
        <f>AVERAGE(AD55:AD56)</f>
        <v>0</v>
      </c>
      <c r="AF56" s="15">
        <f t="shared" si="25"/>
        <v>0</v>
      </c>
      <c r="AG56" s="15">
        <f>AVERAGE(AF55:AF56)</f>
        <v>0</v>
      </c>
    </row>
    <row r="57" spans="1:33" ht="12">
      <c r="A57" s="1">
        <f>'TRB Record'!A50</f>
        <v>25</v>
      </c>
      <c r="C57" s="1">
        <f>'TRB Record'!C50</f>
        <v>0</v>
      </c>
      <c r="D57" s="1">
        <f>Lignin!E50</f>
        <v>0</v>
      </c>
      <c r="E57" s="38">
        <f>Lignin!U50</f>
        <v>86.73</v>
      </c>
      <c r="F57" s="13"/>
      <c r="G57" s="13"/>
      <c r="H57" s="13"/>
      <c r="I57" s="13"/>
      <c r="J57" s="13"/>
      <c r="K57" s="61">
        <v>1</v>
      </c>
      <c r="L57" s="15">
        <f t="shared" si="16"/>
        <v>0</v>
      </c>
      <c r="M57" s="15">
        <f t="shared" si="17"/>
        <v>0</v>
      </c>
      <c r="N57" s="15">
        <f t="shared" si="18"/>
        <v>0</v>
      </c>
      <c r="O57" s="15">
        <f t="shared" si="19"/>
        <v>0</v>
      </c>
      <c r="P57" s="15">
        <f t="shared" si="20"/>
        <v>0</v>
      </c>
      <c r="Q57" s="15">
        <f t="shared" si="10"/>
        <v>0</v>
      </c>
      <c r="R57" s="15">
        <f t="shared" si="21"/>
        <v>0</v>
      </c>
      <c r="S57" s="15">
        <f t="shared" si="22"/>
        <v>0</v>
      </c>
      <c r="T57" s="15">
        <f t="shared" si="23"/>
        <v>0</v>
      </c>
      <c r="U57" s="15">
        <f t="shared" si="24"/>
        <v>0</v>
      </c>
      <c r="V57" s="15">
        <f t="shared" si="11"/>
        <v>0</v>
      </c>
      <c r="W57" s="15"/>
      <c r="X57" s="15">
        <f t="shared" si="12"/>
        <v>0</v>
      </c>
      <c r="Y57" s="15"/>
      <c r="Z57" s="15">
        <f t="shared" si="13"/>
        <v>0</v>
      </c>
      <c r="AA57" s="15"/>
      <c r="AB57" s="15">
        <f t="shared" si="14"/>
        <v>0</v>
      </c>
      <c r="AC57" s="15"/>
      <c r="AD57" s="15">
        <f t="shared" si="15"/>
        <v>0</v>
      </c>
      <c r="AE57" s="15"/>
      <c r="AF57" s="15">
        <f t="shared" si="25"/>
        <v>0</v>
      </c>
      <c r="AG57" s="15"/>
    </row>
    <row r="58" spans="1:33" ht="12">
      <c r="A58" s="1" t="str">
        <f>'TRB Record'!A51</f>
        <v>replicate 25</v>
      </c>
      <c r="C58" s="1">
        <f>'TRB Record'!C51</f>
        <v>0</v>
      </c>
      <c r="D58" s="1">
        <f>Lignin!E51</f>
        <v>0</v>
      </c>
      <c r="E58" s="38">
        <f>Lignin!U51</f>
        <v>86.73</v>
      </c>
      <c r="F58" s="13"/>
      <c r="G58" s="13"/>
      <c r="H58" s="13"/>
      <c r="I58" s="13"/>
      <c r="J58" s="13"/>
      <c r="K58" s="61">
        <v>1</v>
      </c>
      <c r="L58" s="15">
        <f t="shared" si="16"/>
        <v>0</v>
      </c>
      <c r="M58" s="15">
        <f t="shared" si="17"/>
        <v>0</v>
      </c>
      <c r="N58" s="15">
        <f t="shared" si="18"/>
        <v>0</v>
      </c>
      <c r="O58" s="15">
        <f t="shared" si="19"/>
        <v>0</v>
      </c>
      <c r="P58" s="15">
        <f t="shared" si="20"/>
        <v>0</v>
      </c>
      <c r="Q58" s="15">
        <f t="shared" si="10"/>
        <v>0</v>
      </c>
      <c r="R58" s="15">
        <f t="shared" si="21"/>
        <v>0</v>
      </c>
      <c r="S58" s="15">
        <f t="shared" si="22"/>
        <v>0</v>
      </c>
      <c r="T58" s="15">
        <f t="shared" si="23"/>
        <v>0</v>
      </c>
      <c r="U58" s="15">
        <f t="shared" si="24"/>
        <v>0</v>
      </c>
      <c r="V58" s="15">
        <f t="shared" si="11"/>
        <v>0</v>
      </c>
      <c r="W58" s="15">
        <f>AVERAGE(V57:V58)</f>
        <v>0</v>
      </c>
      <c r="X58" s="15">
        <f t="shared" si="12"/>
        <v>0</v>
      </c>
      <c r="Y58" s="15">
        <f>AVERAGE(X57:X58)</f>
        <v>0</v>
      </c>
      <c r="Z58" s="15">
        <f t="shared" si="13"/>
        <v>0</v>
      </c>
      <c r="AA58" s="15">
        <f>AVERAGE(Z57:Z58)</f>
        <v>0</v>
      </c>
      <c r="AB58" s="15">
        <f t="shared" si="14"/>
        <v>0</v>
      </c>
      <c r="AC58" s="15">
        <f>AVERAGE(AB57:AB58)</f>
        <v>0</v>
      </c>
      <c r="AD58" s="15">
        <f t="shared" si="15"/>
        <v>0</v>
      </c>
      <c r="AE58" s="15">
        <f>AVERAGE(AD57:AD58)</f>
        <v>0</v>
      </c>
      <c r="AF58" s="15">
        <f t="shared" si="25"/>
        <v>0</v>
      </c>
      <c r="AG58" s="15">
        <f>AVERAGE(AF57:AF58)</f>
        <v>0</v>
      </c>
    </row>
    <row r="59" spans="1:33" ht="12">
      <c r="A59" s="1">
        <f>'TRB Record'!A52</f>
        <v>26</v>
      </c>
      <c r="C59" s="1">
        <f>'TRB Record'!C52</f>
        <v>0</v>
      </c>
      <c r="D59" s="1">
        <f>Lignin!E52</f>
        <v>0</v>
      </c>
      <c r="E59" s="38">
        <f>Lignin!U52</f>
        <v>86.73</v>
      </c>
      <c r="F59" s="13"/>
      <c r="G59" s="13"/>
      <c r="H59" s="13"/>
      <c r="I59" s="13"/>
      <c r="J59" s="13"/>
      <c r="K59" s="61">
        <v>1</v>
      </c>
      <c r="L59" s="15">
        <f t="shared" si="16"/>
        <v>0</v>
      </c>
      <c r="M59" s="15">
        <f t="shared" si="17"/>
        <v>0</v>
      </c>
      <c r="N59" s="15">
        <f t="shared" si="18"/>
        <v>0</v>
      </c>
      <c r="O59" s="15">
        <f t="shared" si="19"/>
        <v>0</v>
      </c>
      <c r="P59" s="15">
        <f t="shared" si="20"/>
        <v>0</v>
      </c>
      <c r="Q59" s="15">
        <f t="shared" si="10"/>
        <v>0</v>
      </c>
      <c r="R59" s="15">
        <f t="shared" si="21"/>
        <v>0</v>
      </c>
      <c r="S59" s="15">
        <f t="shared" si="22"/>
        <v>0</v>
      </c>
      <c r="T59" s="15">
        <f t="shared" si="23"/>
        <v>0</v>
      </c>
      <c r="U59" s="15">
        <f t="shared" si="24"/>
        <v>0</v>
      </c>
      <c r="V59" s="15">
        <f t="shared" si="11"/>
        <v>0</v>
      </c>
      <c r="W59" s="15"/>
      <c r="X59" s="15">
        <f t="shared" si="12"/>
        <v>0</v>
      </c>
      <c r="Y59" s="15"/>
      <c r="Z59" s="15">
        <f t="shared" si="13"/>
        <v>0</v>
      </c>
      <c r="AA59" s="15"/>
      <c r="AB59" s="15">
        <f t="shared" si="14"/>
        <v>0</v>
      </c>
      <c r="AC59" s="15"/>
      <c r="AD59" s="15">
        <f t="shared" si="15"/>
        <v>0</v>
      </c>
      <c r="AE59" s="15"/>
      <c r="AF59" s="15">
        <f t="shared" si="25"/>
        <v>0</v>
      </c>
      <c r="AG59" s="15"/>
    </row>
    <row r="60" spans="1:33" ht="12">
      <c r="A60" s="1" t="str">
        <f>'TRB Record'!A53</f>
        <v>replicate 26</v>
      </c>
      <c r="C60" s="1">
        <f>'TRB Record'!C53</f>
        <v>0</v>
      </c>
      <c r="D60" s="1">
        <f>Lignin!E53</f>
        <v>0</v>
      </c>
      <c r="E60" s="38">
        <f>Lignin!U53</f>
        <v>86.73</v>
      </c>
      <c r="F60" s="13"/>
      <c r="G60" s="13"/>
      <c r="H60" s="13"/>
      <c r="I60" s="13"/>
      <c r="J60" s="13"/>
      <c r="K60" s="61">
        <v>1</v>
      </c>
      <c r="L60" s="15">
        <f t="shared" si="16"/>
        <v>0</v>
      </c>
      <c r="M60" s="15">
        <f t="shared" si="17"/>
        <v>0</v>
      </c>
      <c r="N60" s="15">
        <f t="shared" si="18"/>
        <v>0</v>
      </c>
      <c r="O60" s="15">
        <f t="shared" si="19"/>
        <v>0</v>
      </c>
      <c r="P60" s="15">
        <f t="shared" si="20"/>
        <v>0</v>
      </c>
      <c r="Q60" s="15">
        <f t="shared" si="10"/>
        <v>0</v>
      </c>
      <c r="R60" s="15">
        <f t="shared" si="21"/>
        <v>0</v>
      </c>
      <c r="S60" s="15">
        <f t="shared" si="22"/>
        <v>0</v>
      </c>
      <c r="T60" s="15">
        <f t="shared" si="23"/>
        <v>0</v>
      </c>
      <c r="U60" s="15">
        <f t="shared" si="24"/>
        <v>0</v>
      </c>
      <c r="V60" s="15">
        <f t="shared" si="11"/>
        <v>0</v>
      </c>
      <c r="W60" s="15">
        <f>AVERAGE(V59:V60)</f>
        <v>0</v>
      </c>
      <c r="X60" s="15">
        <f t="shared" si="12"/>
        <v>0</v>
      </c>
      <c r="Y60" s="15">
        <f>AVERAGE(X59:X60)</f>
        <v>0</v>
      </c>
      <c r="Z60" s="15">
        <f t="shared" si="13"/>
        <v>0</v>
      </c>
      <c r="AA60" s="15">
        <f>AVERAGE(Z59:Z60)</f>
        <v>0</v>
      </c>
      <c r="AB60" s="15">
        <f t="shared" si="14"/>
        <v>0</v>
      </c>
      <c r="AC60" s="15">
        <f>AVERAGE(AB59:AB60)</f>
        <v>0</v>
      </c>
      <c r="AD60" s="15">
        <f t="shared" si="15"/>
        <v>0</v>
      </c>
      <c r="AE60" s="15">
        <f>AVERAGE(AD59:AD60)</f>
        <v>0</v>
      </c>
      <c r="AF60" s="15">
        <f t="shared" si="25"/>
        <v>0</v>
      </c>
      <c r="AG60" s="15">
        <f>AVERAGE(AF59:AF60)</f>
        <v>0</v>
      </c>
    </row>
    <row r="61" spans="1:33" ht="12">
      <c r="A61" s="1">
        <f>'TRB Record'!A54</f>
        <v>27</v>
      </c>
      <c r="C61" s="1">
        <f>'TRB Record'!C54</f>
        <v>0</v>
      </c>
      <c r="D61" s="1">
        <f>Lignin!E54</f>
        <v>0</v>
      </c>
      <c r="E61" s="38">
        <f>Lignin!U54</f>
        <v>86.73</v>
      </c>
      <c r="F61" s="13"/>
      <c r="G61" s="13"/>
      <c r="H61" s="13"/>
      <c r="I61" s="13"/>
      <c r="J61" s="13"/>
      <c r="K61" s="61">
        <v>1</v>
      </c>
      <c r="L61" s="15">
        <f t="shared" si="16"/>
        <v>0</v>
      </c>
      <c r="M61" s="15">
        <f t="shared" si="17"/>
        <v>0</v>
      </c>
      <c r="N61" s="15">
        <f t="shared" si="18"/>
        <v>0</v>
      </c>
      <c r="O61" s="15">
        <f t="shared" si="19"/>
        <v>0</v>
      </c>
      <c r="P61" s="15">
        <f t="shared" si="20"/>
        <v>0</v>
      </c>
      <c r="Q61" s="15">
        <f t="shared" si="10"/>
        <v>0</v>
      </c>
      <c r="R61" s="15">
        <f t="shared" si="21"/>
        <v>0</v>
      </c>
      <c r="S61" s="15">
        <f t="shared" si="22"/>
        <v>0</v>
      </c>
      <c r="T61" s="15">
        <f t="shared" si="23"/>
        <v>0</v>
      </c>
      <c r="U61" s="15">
        <f t="shared" si="24"/>
        <v>0</v>
      </c>
      <c r="V61" s="15">
        <f t="shared" si="11"/>
        <v>0</v>
      </c>
      <c r="W61" s="15"/>
      <c r="X61" s="15">
        <f t="shared" si="12"/>
        <v>0</v>
      </c>
      <c r="Y61" s="15"/>
      <c r="Z61" s="15">
        <f t="shared" si="13"/>
        <v>0</v>
      </c>
      <c r="AA61" s="15"/>
      <c r="AB61" s="15">
        <f t="shared" si="14"/>
        <v>0</v>
      </c>
      <c r="AC61" s="15"/>
      <c r="AD61" s="15">
        <f t="shared" si="15"/>
        <v>0</v>
      </c>
      <c r="AE61" s="15"/>
      <c r="AF61" s="15">
        <f t="shared" si="25"/>
        <v>0</v>
      </c>
      <c r="AG61" s="15"/>
    </row>
    <row r="62" spans="1:33" ht="12">
      <c r="A62" s="1" t="str">
        <f>'TRB Record'!A55</f>
        <v>replicate 27</v>
      </c>
      <c r="C62" s="1">
        <f>'TRB Record'!C55</f>
        <v>0</v>
      </c>
      <c r="D62" s="1">
        <f>Lignin!E55</f>
        <v>0</v>
      </c>
      <c r="E62" s="38">
        <f>Lignin!U55</f>
        <v>86.73</v>
      </c>
      <c r="F62" s="13"/>
      <c r="G62" s="13"/>
      <c r="H62" s="13"/>
      <c r="I62" s="13"/>
      <c r="J62" s="13"/>
      <c r="K62" s="61">
        <v>1</v>
      </c>
      <c r="L62" s="15">
        <f t="shared" si="16"/>
        <v>0</v>
      </c>
      <c r="M62" s="15">
        <f t="shared" si="17"/>
        <v>0</v>
      </c>
      <c r="N62" s="15">
        <f t="shared" si="18"/>
        <v>0</v>
      </c>
      <c r="O62" s="15">
        <f t="shared" si="19"/>
        <v>0</v>
      </c>
      <c r="P62" s="15">
        <f t="shared" si="20"/>
        <v>0</v>
      </c>
      <c r="Q62" s="15">
        <f t="shared" si="10"/>
        <v>0</v>
      </c>
      <c r="R62" s="15">
        <f t="shared" si="21"/>
        <v>0</v>
      </c>
      <c r="S62" s="15">
        <f t="shared" si="22"/>
        <v>0</v>
      </c>
      <c r="T62" s="15">
        <f t="shared" si="23"/>
        <v>0</v>
      </c>
      <c r="U62" s="15">
        <f t="shared" si="24"/>
        <v>0</v>
      </c>
      <c r="V62" s="15">
        <f t="shared" si="11"/>
        <v>0</v>
      </c>
      <c r="W62" s="15">
        <f>AVERAGE(V61:V62)</f>
        <v>0</v>
      </c>
      <c r="X62" s="15">
        <f t="shared" si="12"/>
        <v>0</v>
      </c>
      <c r="Y62" s="15">
        <f>AVERAGE(X61:X62)</f>
        <v>0</v>
      </c>
      <c r="Z62" s="15">
        <f t="shared" si="13"/>
        <v>0</v>
      </c>
      <c r="AA62" s="15">
        <f>AVERAGE(Z61:Z62)</f>
        <v>0</v>
      </c>
      <c r="AB62" s="15">
        <f t="shared" si="14"/>
        <v>0</v>
      </c>
      <c r="AC62" s="15">
        <f>AVERAGE(AB61:AB62)</f>
        <v>0</v>
      </c>
      <c r="AD62" s="15">
        <f t="shared" si="15"/>
        <v>0</v>
      </c>
      <c r="AE62" s="15">
        <f>AVERAGE(AD61:AD62)</f>
        <v>0</v>
      </c>
      <c r="AF62" s="15">
        <f t="shared" si="25"/>
        <v>0</v>
      </c>
      <c r="AG62" s="15">
        <f>AVERAGE(AF61:AF62)</f>
        <v>0</v>
      </c>
    </row>
    <row r="63" spans="1:33" ht="12">
      <c r="A63" s="1">
        <f>'TRB Record'!A56</f>
        <v>28</v>
      </c>
      <c r="C63" s="1">
        <f>'TRB Record'!C56</f>
        <v>0</v>
      </c>
      <c r="D63" s="1">
        <f>Lignin!E56</f>
        <v>0</v>
      </c>
      <c r="E63" s="38">
        <f>Lignin!U56</f>
        <v>86.73</v>
      </c>
      <c r="F63" s="13"/>
      <c r="G63" s="13"/>
      <c r="H63" s="13"/>
      <c r="I63" s="13"/>
      <c r="J63" s="13"/>
      <c r="K63" s="61">
        <v>1</v>
      </c>
      <c r="L63" s="15">
        <f t="shared" si="16"/>
        <v>0</v>
      </c>
      <c r="M63" s="15">
        <f t="shared" si="17"/>
        <v>0</v>
      </c>
      <c r="N63" s="15">
        <f t="shared" si="18"/>
        <v>0</v>
      </c>
      <c r="O63" s="15">
        <f t="shared" si="19"/>
        <v>0</v>
      </c>
      <c r="P63" s="15">
        <f t="shared" si="20"/>
        <v>0</v>
      </c>
      <c r="Q63" s="15">
        <f t="shared" si="10"/>
        <v>0</v>
      </c>
      <c r="R63" s="15">
        <f t="shared" si="21"/>
        <v>0</v>
      </c>
      <c r="S63" s="15">
        <f t="shared" si="22"/>
        <v>0</v>
      </c>
      <c r="T63" s="15">
        <f t="shared" si="23"/>
        <v>0</v>
      </c>
      <c r="U63" s="15">
        <f t="shared" si="24"/>
        <v>0</v>
      </c>
      <c r="V63" s="15">
        <f t="shared" si="11"/>
        <v>0</v>
      </c>
      <c r="W63" s="15"/>
      <c r="X63" s="15">
        <f t="shared" si="12"/>
        <v>0</v>
      </c>
      <c r="Y63" s="15"/>
      <c r="Z63" s="15">
        <f t="shared" si="13"/>
        <v>0</v>
      </c>
      <c r="AA63" s="15"/>
      <c r="AB63" s="15">
        <f t="shared" si="14"/>
        <v>0</v>
      </c>
      <c r="AC63" s="15"/>
      <c r="AD63" s="15">
        <f t="shared" si="15"/>
        <v>0</v>
      </c>
      <c r="AE63" s="15"/>
      <c r="AF63" s="15">
        <f t="shared" si="25"/>
        <v>0</v>
      </c>
      <c r="AG63" s="15"/>
    </row>
    <row r="64" spans="1:33" ht="12">
      <c r="A64" s="1" t="str">
        <f>'TRB Record'!A57</f>
        <v>replicate 28</v>
      </c>
      <c r="C64" s="1">
        <f>'TRB Record'!C57</f>
        <v>0</v>
      </c>
      <c r="D64" s="1">
        <f>Lignin!E57</f>
        <v>0</v>
      </c>
      <c r="E64" s="38">
        <f>Lignin!U57</f>
        <v>86.73</v>
      </c>
      <c r="F64" s="13"/>
      <c r="G64" s="13"/>
      <c r="H64" s="13"/>
      <c r="I64" s="13"/>
      <c r="J64" s="13"/>
      <c r="K64" s="61">
        <v>1</v>
      </c>
      <c r="L64" s="15">
        <f t="shared" si="16"/>
        <v>0</v>
      </c>
      <c r="M64" s="15">
        <f t="shared" si="17"/>
        <v>0</v>
      </c>
      <c r="N64" s="15">
        <f t="shared" si="18"/>
        <v>0</v>
      </c>
      <c r="O64" s="15">
        <f t="shared" si="19"/>
        <v>0</v>
      </c>
      <c r="P64" s="15">
        <f t="shared" si="20"/>
        <v>0</v>
      </c>
      <c r="Q64" s="15">
        <f t="shared" si="10"/>
        <v>0</v>
      </c>
      <c r="R64" s="15">
        <f t="shared" si="21"/>
        <v>0</v>
      </c>
      <c r="S64" s="15">
        <f t="shared" si="22"/>
        <v>0</v>
      </c>
      <c r="T64" s="15">
        <f t="shared" si="23"/>
        <v>0</v>
      </c>
      <c r="U64" s="15">
        <f t="shared" si="24"/>
        <v>0</v>
      </c>
      <c r="V64" s="15">
        <f t="shared" si="11"/>
        <v>0</v>
      </c>
      <c r="W64" s="15">
        <f>AVERAGE(V63:V64)</f>
        <v>0</v>
      </c>
      <c r="X64" s="15">
        <f t="shared" si="12"/>
        <v>0</v>
      </c>
      <c r="Y64" s="15">
        <f>AVERAGE(X63:X64)</f>
        <v>0</v>
      </c>
      <c r="Z64" s="15">
        <f t="shared" si="13"/>
        <v>0</v>
      </c>
      <c r="AA64" s="15">
        <f>AVERAGE(Z63:Z64)</f>
        <v>0</v>
      </c>
      <c r="AB64" s="15">
        <f t="shared" si="14"/>
        <v>0</v>
      </c>
      <c r="AC64" s="15">
        <f>AVERAGE(AB63:AB64)</f>
        <v>0</v>
      </c>
      <c r="AD64" s="15">
        <f t="shared" si="15"/>
        <v>0</v>
      </c>
      <c r="AE64" s="15">
        <f>AVERAGE(AD63:AD64)</f>
        <v>0</v>
      </c>
      <c r="AF64" s="15">
        <f t="shared" si="25"/>
        <v>0</v>
      </c>
      <c r="AG64" s="15">
        <f>AVERAGE(AF63:AF64)</f>
        <v>0</v>
      </c>
    </row>
    <row r="65" spans="1:33" ht="12">
      <c r="A65" s="1">
        <f>'TRB Record'!A58</f>
        <v>29</v>
      </c>
      <c r="C65" s="1">
        <f>'TRB Record'!C58</f>
        <v>0</v>
      </c>
      <c r="D65" s="1">
        <f>Lignin!E58</f>
        <v>0</v>
      </c>
      <c r="E65" s="38">
        <f>Lignin!U58</f>
        <v>86.73</v>
      </c>
      <c r="F65" s="13"/>
      <c r="G65" s="13"/>
      <c r="H65" s="13"/>
      <c r="I65" s="13"/>
      <c r="J65" s="13"/>
      <c r="K65" s="61">
        <v>1</v>
      </c>
      <c r="L65" s="15">
        <f t="shared" si="16"/>
        <v>0</v>
      </c>
      <c r="M65" s="15">
        <f t="shared" si="17"/>
        <v>0</v>
      </c>
      <c r="N65" s="15">
        <f t="shared" si="18"/>
        <v>0</v>
      </c>
      <c r="O65" s="15">
        <f t="shared" si="19"/>
        <v>0</v>
      </c>
      <c r="P65" s="15">
        <f t="shared" si="20"/>
        <v>0</v>
      </c>
      <c r="Q65" s="15">
        <f t="shared" si="10"/>
        <v>0</v>
      </c>
      <c r="R65" s="15">
        <f t="shared" si="21"/>
        <v>0</v>
      </c>
      <c r="S65" s="15">
        <f t="shared" si="22"/>
        <v>0</v>
      </c>
      <c r="T65" s="15">
        <f t="shared" si="23"/>
        <v>0</v>
      </c>
      <c r="U65" s="15">
        <f t="shared" si="24"/>
        <v>0</v>
      </c>
      <c r="V65" s="15">
        <f t="shared" si="11"/>
        <v>0</v>
      </c>
      <c r="W65" s="15"/>
      <c r="X65" s="15">
        <f t="shared" si="12"/>
        <v>0</v>
      </c>
      <c r="Y65" s="15"/>
      <c r="Z65" s="15">
        <f t="shared" si="13"/>
        <v>0</v>
      </c>
      <c r="AA65" s="15"/>
      <c r="AB65" s="15">
        <f t="shared" si="14"/>
        <v>0</v>
      </c>
      <c r="AC65" s="15"/>
      <c r="AD65" s="15">
        <f t="shared" si="15"/>
        <v>0</v>
      </c>
      <c r="AE65" s="15"/>
      <c r="AF65" s="15">
        <f t="shared" si="25"/>
        <v>0</v>
      </c>
      <c r="AG65" s="15"/>
    </row>
    <row r="66" spans="1:33" ht="12">
      <c r="A66" s="1" t="str">
        <f>'TRB Record'!A59</f>
        <v>replicate 29</v>
      </c>
      <c r="C66" s="1">
        <f>'TRB Record'!C59</f>
        <v>0</v>
      </c>
      <c r="D66" s="1">
        <f>Lignin!E59</f>
        <v>0</v>
      </c>
      <c r="E66" s="38">
        <f>Lignin!U59</f>
        <v>86.73</v>
      </c>
      <c r="F66" s="13"/>
      <c r="G66" s="13"/>
      <c r="H66" s="13"/>
      <c r="I66" s="13"/>
      <c r="J66" s="13"/>
      <c r="K66" s="61">
        <v>1</v>
      </c>
      <c r="L66" s="15">
        <f t="shared" si="16"/>
        <v>0</v>
      </c>
      <c r="M66" s="15">
        <f t="shared" si="17"/>
        <v>0</v>
      </c>
      <c r="N66" s="15">
        <f t="shared" si="18"/>
        <v>0</v>
      </c>
      <c r="O66" s="15">
        <f t="shared" si="19"/>
        <v>0</v>
      </c>
      <c r="P66" s="15">
        <f t="shared" si="20"/>
        <v>0</v>
      </c>
      <c r="Q66" s="15">
        <f t="shared" si="10"/>
        <v>0</v>
      </c>
      <c r="R66" s="15">
        <f t="shared" si="21"/>
        <v>0</v>
      </c>
      <c r="S66" s="15">
        <f t="shared" si="22"/>
        <v>0</v>
      </c>
      <c r="T66" s="15">
        <f t="shared" si="23"/>
        <v>0</v>
      </c>
      <c r="U66" s="15">
        <f t="shared" si="24"/>
        <v>0</v>
      </c>
      <c r="V66" s="15">
        <f t="shared" si="11"/>
        <v>0</v>
      </c>
      <c r="W66" s="15">
        <f>AVERAGE(V65:V66)</f>
        <v>0</v>
      </c>
      <c r="X66" s="15">
        <f t="shared" si="12"/>
        <v>0</v>
      </c>
      <c r="Y66" s="15">
        <f>AVERAGE(X65:X66)</f>
        <v>0</v>
      </c>
      <c r="Z66" s="15">
        <f t="shared" si="13"/>
        <v>0</v>
      </c>
      <c r="AA66" s="15">
        <f>AVERAGE(Z65:Z66)</f>
        <v>0</v>
      </c>
      <c r="AB66" s="15">
        <f t="shared" si="14"/>
        <v>0</v>
      </c>
      <c r="AC66" s="15">
        <f>AVERAGE(AB65:AB66)</f>
        <v>0</v>
      </c>
      <c r="AD66" s="15">
        <f t="shared" si="15"/>
        <v>0</v>
      </c>
      <c r="AE66" s="15">
        <f>AVERAGE(AD65:AD66)</f>
        <v>0</v>
      </c>
      <c r="AF66" s="15">
        <f t="shared" si="25"/>
        <v>0</v>
      </c>
      <c r="AG66" s="15">
        <f>AVERAGE(AF65:AF66)</f>
        <v>0</v>
      </c>
    </row>
    <row r="67" spans="1:33" ht="12">
      <c r="A67" s="1">
        <f>'TRB Record'!A60</f>
        <v>30</v>
      </c>
      <c r="C67" s="1">
        <f>'TRB Record'!C60</f>
        <v>0</v>
      </c>
      <c r="D67" s="1">
        <f>Lignin!E60</f>
        <v>0</v>
      </c>
      <c r="E67" s="38">
        <f>Lignin!U60</f>
        <v>86.73</v>
      </c>
      <c r="F67" s="13"/>
      <c r="G67" s="13"/>
      <c r="H67" s="13"/>
      <c r="I67" s="13"/>
      <c r="J67" s="13"/>
      <c r="K67" s="61">
        <v>1</v>
      </c>
      <c r="L67" s="15">
        <f t="shared" si="16"/>
        <v>0</v>
      </c>
      <c r="M67" s="15">
        <f t="shared" si="17"/>
        <v>0</v>
      </c>
      <c r="N67" s="15">
        <f t="shared" si="18"/>
        <v>0</v>
      </c>
      <c r="O67" s="15">
        <f t="shared" si="19"/>
        <v>0</v>
      </c>
      <c r="P67" s="15">
        <f t="shared" si="20"/>
        <v>0</v>
      </c>
      <c r="Q67" s="15">
        <f t="shared" si="10"/>
        <v>0</v>
      </c>
      <c r="R67" s="15">
        <f t="shared" si="21"/>
        <v>0</v>
      </c>
      <c r="S67" s="15">
        <f t="shared" si="22"/>
        <v>0</v>
      </c>
      <c r="T67" s="15">
        <f t="shared" si="23"/>
        <v>0</v>
      </c>
      <c r="U67" s="15">
        <f t="shared" si="24"/>
        <v>0</v>
      </c>
      <c r="V67" s="15">
        <f t="shared" si="11"/>
        <v>0</v>
      </c>
      <c r="W67" s="15"/>
      <c r="X67" s="15">
        <f t="shared" si="12"/>
        <v>0</v>
      </c>
      <c r="Y67" s="15"/>
      <c r="Z67" s="15">
        <f t="shared" si="13"/>
        <v>0</v>
      </c>
      <c r="AA67" s="15"/>
      <c r="AB67" s="15">
        <f t="shared" si="14"/>
        <v>0</v>
      </c>
      <c r="AC67" s="15"/>
      <c r="AD67" s="15">
        <f t="shared" si="15"/>
        <v>0</v>
      </c>
      <c r="AE67" s="15"/>
      <c r="AF67" s="15">
        <f t="shared" si="25"/>
        <v>0</v>
      </c>
      <c r="AG67" s="15"/>
    </row>
    <row r="68" spans="1:33" ht="12">
      <c r="A68" s="1" t="str">
        <f>'TRB Record'!A61</f>
        <v>replicate 30</v>
      </c>
      <c r="C68" s="1">
        <f>'TRB Record'!C61</f>
        <v>0</v>
      </c>
      <c r="D68" s="1">
        <f>Lignin!E61</f>
        <v>0</v>
      </c>
      <c r="E68" s="38">
        <f>Lignin!U61</f>
        <v>86.73</v>
      </c>
      <c r="F68" s="13"/>
      <c r="G68" s="13"/>
      <c r="H68" s="13"/>
      <c r="I68" s="13"/>
      <c r="J68" s="13"/>
      <c r="K68" s="61">
        <v>1</v>
      </c>
      <c r="L68" s="15">
        <f t="shared" si="16"/>
        <v>0</v>
      </c>
      <c r="M68" s="15">
        <f t="shared" si="17"/>
        <v>0</v>
      </c>
      <c r="N68" s="15">
        <f t="shared" si="18"/>
        <v>0</v>
      </c>
      <c r="O68" s="15">
        <f t="shared" si="19"/>
        <v>0</v>
      </c>
      <c r="P68" s="15">
        <f t="shared" si="20"/>
        <v>0</v>
      </c>
      <c r="Q68" s="15">
        <f t="shared" si="10"/>
        <v>0</v>
      </c>
      <c r="R68" s="15">
        <f t="shared" si="21"/>
        <v>0</v>
      </c>
      <c r="S68" s="15">
        <f t="shared" si="22"/>
        <v>0</v>
      </c>
      <c r="T68" s="15">
        <f t="shared" si="23"/>
        <v>0</v>
      </c>
      <c r="U68" s="15">
        <f t="shared" si="24"/>
        <v>0</v>
      </c>
      <c r="V68" s="15">
        <f t="shared" si="11"/>
        <v>0</v>
      </c>
      <c r="W68" s="15">
        <f>AVERAGE(V67:V68)</f>
        <v>0</v>
      </c>
      <c r="X68" s="15">
        <f t="shared" si="12"/>
        <v>0</v>
      </c>
      <c r="Y68" s="15">
        <f>AVERAGE(X67:X68)</f>
        <v>0</v>
      </c>
      <c r="Z68" s="15">
        <f t="shared" si="13"/>
        <v>0</v>
      </c>
      <c r="AA68" s="15">
        <f>AVERAGE(Z67:Z68)</f>
        <v>0</v>
      </c>
      <c r="AB68" s="15">
        <f t="shared" si="14"/>
        <v>0</v>
      </c>
      <c r="AC68" s="15">
        <f>AVERAGE(AB67:AB68)</f>
        <v>0</v>
      </c>
      <c r="AD68" s="15">
        <f t="shared" si="15"/>
        <v>0</v>
      </c>
      <c r="AE68" s="15">
        <f>AVERAGE(AD67:AD68)</f>
        <v>0</v>
      </c>
      <c r="AF68" s="15">
        <f t="shared" si="25"/>
        <v>0</v>
      </c>
      <c r="AG68" s="15">
        <f>AVERAGE(AF67:AF68)</f>
        <v>0</v>
      </c>
    </row>
  </sheetData>
  <sheetProtection sheet="1"/>
  <mergeCells count="5">
    <mergeCell ref="V1:AE1"/>
    <mergeCell ref="E3:E5"/>
    <mergeCell ref="F7:J7"/>
    <mergeCell ref="Q1:U1"/>
    <mergeCell ref="G1:J1"/>
  </mergeCells>
  <printOptions gridLines="1"/>
  <pageMargins left="0.75" right="0.75" top="1" bottom="1" header="0.5" footer="0.5"/>
  <pageSetup fitToHeight="1" fitToWidth="1" orientation="landscape" scale="69" r:id="rId1"/>
  <headerFooter alignWithMargins="0">
    <oddHeader>&amp;C&amp;A</oddHeader>
    <oddFooter>&amp;CPage &amp;P of &amp;N</oddFooter>
  </headerFooter>
  <colBreaks count="3" manualBreakCount="3">
    <brk id="11" max="65535" man="1"/>
    <brk id="16" max="65535" man="1"/>
    <brk id="21" max="65535" man="1"/>
  </colBreaks>
</worksheet>
</file>

<file path=xl/worksheets/sheet9.xml><?xml version="1.0" encoding="utf-8"?>
<worksheet xmlns="http://schemas.openxmlformats.org/spreadsheetml/2006/main" xmlns:r="http://schemas.openxmlformats.org/officeDocument/2006/relationships">
  <sheetPr>
    <pageSetUpPr fitToPage="1"/>
  </sheetPr>
  <dimension ref="A1:K62"/>
  <sheetViews>
    <sheetView zoomScalePageLayoutView="0" workbookViewId="0" topLeftCell="A1">
      <pane xSplit="1" ySplit="2" topLeftCell="B3" activePane="bottomRight" state="frozen"/>
      <selection pane="topLeft" activeCell="K2" sqref="K2"/>
      <selection pane="topRight" activeCell="K2" sqref="K2"/>
      <selection pane="bottomLeft" activeCell="K2" sqref="K2"/>
      <selection pane="bottomRight" activeCell="A2" sqref="A2:IV2"/>
    </sheetView>
  </sheetViews>
  <sheetFormatPr defaultColWidth="10.8515625" defaultRowHeight="12.75"/>
  <cols>
    <col min="1" max="1" width="10.8515625" style="1" customWidth="1"/>
    <col min="2" max="2" width="16.421875" style="6" customWidth="1"/>
    <col min="3" max="3" width="14.140625" style="2" bestFit="1" customWidth="1"/>
    <col min="4" max="5" width="6.7109375" style="1" customWidth="1"/>
    <col min="6" max="6" width="6.7109375" style="2" customWidth="1"/>
    <col min="7" max="9" width="6.7109375" style="1" customWidth="1"/>
    <col min="10" max="10" width="14.28125" style="5" customWidth="1"/>
    <col min="11" max="16384" width="10.8515625" style="5" customWidth="1"/>
  </cols>
  <sheetData>
    <row r="1" spans="10:11" ht="12">
      <c r="J1" s="44" t="s">
        <v>143</v>
      </c>
      <c r="K1" s="45"/>
    </row>
    <row r="2" spans="1:9" s="24" customFormat="1" ht="93">
      <c r="A2" s="24" t="s">
        <v>0</v>
      </c>
      <c r="B2" s="23" t="s">
        <v>39</v>
      </c>
      <c r="C2" s="47" t="s">
        <v>106</v>
      </c>
      <c r="D2" s="24" t="s">
        <v>57</v>
      </c>
      <c r="E2" s="24" t="s">
        <v>75</v>
      </c>
      <c r="F2" s="47" t="s">
        <v>107</v>
      </c>
      <c r="G2" s="24" t="s">
        <v>108</v>
      </c>
      <c r="H2" s="24" t="s">
        <v>109</v>
      </c>
      <c r="I2" s="24" t="s">
        <v>49</v>
      </c>
    </row>
    <row r="3" spans="1:9" ht="12">
      <c r="A3" s="1">
        <f>'TRB Record'!A2</f>
        <v>1</v>
      </c>
      <c r="B3" s="6">
        <f>'TRB Record'!C2</f>
        <v>0</v>
      </c>
      <c r="D3" s="1">
        <f>Lignin!E2</f>
        <v>0</v>
      </c>
      <c r="E3" s="1">
        <f>Lignin!U2</f>
        <v>87</v>
      </c>
      <c r="G3" s="16">
        <f aca="true" t="shared" si="0" ref="G3:G34">F3*E3</f>
        <v>0</v>
      </c>
      <c r="H3" s="16">
        <f>IF(D3=0,0,100*G3/D3)</f>
        <v>0</v>
      </c>
      <c r="I3" s="16"/>
    </row>
    <row r="4" spans="1:9" ht="12">
      <c r="A4" s="1" t="str">
        <f>'TRB Record'!A3</f>
        <v>replicate 1</v>
      </c>
      <c r="B4" s="6">
        <f>'TRB Record'!C3</f>
        <v>0</v>
      </c>
      <c r="D4" s="1">
        <f>Lignin!E3</f>
        <v>0</v>
      </c>
      <c r="E4" s="1">
        <f>Lignin!U3</f>
        <v>87</v>
      </c>
      <c r="G4" s="16">
        <f t="shared" si="0"/>
        <v>0</v>
      </c>
      <c r="H4" s="16">
        <f aca="true" t="shared" si="1" ref="H4:H62">IF(D4=0,0,100*G4/D4)</f>
        <v>0</v>
      </c>
      <c r="I4" s="16">
        <f>AVERAGE(H3:H4)</f>
        <v>0</v>
      </c>
    </row>
    <row r="5" spans="1:9" ht="12">
      <c r="A5" s="1">
        <f>'TRB Record'!A4</f>
        <v>2</v>
      </c>
      <c r="B5" s="6">
        <f>'TRB Record'!C4</f>
        <v>0</v>
      </c>
      <c r="D5" s="1">
        <f>Lignin!E4</f>
        <v>0</v>
      </c>
      <c r="E5" s="1">
        <f>Lignin!U4</f>
        <v>87</v>
      </c>
      <c r="G5" s="16">
        <f t="shared" si="0"/>
        <v>0</v>
      </c>
      <c r="H5" s="16">
        <f t="shared" si="1"/>
        <v>0</v>
      </c>
      <c r="I5" s="16"/>
    </row>
    <row r="6" spans="1:9" ht="12">
      <c r="A6" s="1" t="str">
        <f>'TRB Record'!A5</f>
        <v>replicate 2</v>
      </c>
      <c r="B6" s="6">
        <f>'TRB Record'!C5</f>
        <v>0</v>
      </c>
      <c r="D6" s="1">
        <f>Lignin!E5</f>
        <v>0</v>
      </c>
      <c r="E6" s="1">
        <f>Lignin!U5</f>
        <v>87</v>
      </c>
      <c r="G6" s="16">
        <f t="shared" si="0"/>
        <v>0</v>
      </c>
      <c r="H6" s="16">
        <f t="shared" si="1"/>
        <v>0</v>
      </c>
      <c r="I6" s="16">
        <f>AVERAGE(H5:H6)</f>
        <v>0</v>
      </c>
    </row>
    <row r="7" spans="1:9" ht="12">
      <c r="A7" s="1">
        <f>'TRB Record'!A6</f>
        <v>3</v>
      </c>
      <c r="B7" s="6">
        <f>'TRB Record'!C6</f>
        <v>0</v>
      </c>
      <c r="D7" s="1">
        <f>Lignin!E6</f>
        <v>0</v>
      </c>
      <c r="E7" s="1">
        <f>Lignin!U6</f>
        <v>87</v>
      </c>
      <c r="G7" s="16">
        <f t="shared" si="0"/>
        <v>0</v>
      </c>
      <c r="H7" s="16">
        <f t="shared" si="1"/>
        <v>0</v>
      </c>
      <c r="I7" s="16"/>
    </row>
    <row r="8" spans="1:9" ht="12">
      <c r="A8" s="1" t="str">
        <f>'TRB Record'!A7</f>
        <v>replicate 3</v>
      </c>
      <c r="B8" s="6">
        <f>'TRB Record'!C7</f>
        <v>0</v>
      </c>
      <c r="D8" s="1">
        <f>Lignin!E7</f>
        <v>0</v>
      </c>
      <c r="E8" s="1">
        <f>Lignin!U7</f>
        <v>87</v>
      </c>
      <c r="G8" s="16">
        <f t="shared" si="0"/>
        <v>0</v>
      </c>
      <c r="H8" s="16">
        <f t="shared" si="1"/>
        <v>0</v>
      </c>
      <c r="I8" s="16">
        <f>AVERAGE(H7:H8)</f>
        <v>0</v>
      </c>
    </row>
    <row r="9" spans="1:9" ht="12">
      <c r="A9" s="1">
        <f>'TRB Record'!A8</f>
        <v>4</v>
      </c>
      <c r="B9" s="6">
        <f>'TRB Record'!C8</f>
        <v>0</v>
      </c>
      <c r="D9" s="1">
        <f>Lignin!E8</f>
        <v>0</v>
      </c>
      <c r="E9" s="1">
        <f>Lignin!U8</f>
        <v>87</v>
      </c>
      <c r="G9" s="16">
        <f t="shared" si="0"/>
        <v>0</v>
      </c>
      <c r="H9" s="16">
        <f t="shared" si="1"/>
        <v>0</v>
      </c>
      <c r="I9" s="16"/>
    </row>
    <row r="10" spans="1:9" ht="12">
      <c r="A10" s="1" t="str">
        <f>'TRB Record'!A9</f>
        <v>replicate 4</v>
      </c>
      <c r="B10" s="6">
        <f>'TRB Record'!C9</f>
        <v>0</v>
      </c>
      <c r="D10" s="1">
        <f>Lignin!E9</f>
        <v>0</v>
      </c>
      <c r="E10" s="1">
        <f>Lignin!U9</f>
        <v>87</v>
      </c>
      <c r="G10" s="16">
        <f t="shared" si="0"/>
        <v>0</v>
      </c>
      <c r="H10" s="16">
        <f t="shared" si="1"/>
        <v>0</v>
      </c>
      <c r="I10" s="16">
        <f>AVERAGE(H9:H10)</f>
        <v>0</v>
      </c>
    </row>
    <row r="11" spans="1:9" ht="12">
      <c r="A11" s="1">
        <f>'TRB Record'!A10</f>
        <v>5</v>
      </c>
      <c r="B11" s="6">
        <f>'TRB Record'!C10</f>
        <v>0</v>
      </c>
      <c r="D11" s="1">
        <f>Lignin!E10</f>
        <v>0</v>
      </c>
      <c r="E11" s="1">
        <f>Lignin!U10</f>
        <v>87</v>
      </c>
      <c r="G11" s="16">
        <f t="shared" si="0"/>
        <v>0</v>
      </c>
      <c r="H11" s="16">
        <f t="shared" si="1"/>
        <v>0</v>
      </c>
      <c r="I11" s="16"/>
    </row>
    <row r="12" spans="1:9" ht="12">
      <c r="A12" s="1" t="str">
        <f>'TRB Record'!A11</f>
        <v>replicate 5</v>
      </c>
      <c r="B12" s="6">
        <f>'TRB Record'!C11</f>
        <v>0</v>
      </c>
      <c r="D12" s="1">
        <f>Lignin!E11</f>
        <v>0</v>
      </c>
      <c r="E12" s="1">
        <f>Lignin!U11</f>
        <v>87</v>
      </c>
      <c r="G12" s="16">
        <f t="shared" si="0"/>
        <v>0</v>
      </c>
      <c r="H12" s="16">
        <f t="shared" si="1"/>
        <v>0</v>
      </c>
      <c r="I12" s="16">
        <f>AVERAGE(H11:H12)</f>
        <v>0</v>
      </c>
    </row>
    <row r="13" spans="1:9" ht="12">
      <c r="A13" s="1">
        <f>'TRB Record'!A12</f>
        <v>6</v>
      </c>
      <c r="B13" s="6">
        <f>'TRB Record'!C12</f>
        <v>0</v>
      </c>
      <c r="D13" s="1">
        <f>Lignin!E12</f>
        <v>0</v>
      </c>
      <c r="E13" s="1">
        <f>Lignin!U12</f>
        <v>87</v>
      </c>
      <c r="G13" s="16">
        <f t="shared" si="0"/>
        <v>0</v>
      </c>
      <c r="H13" s="16">
        <f t="shared" si="1"/>
        <v>0</v>
      </c>
      <c r="I13" s="16"/>
    </row>
    <row r="14" spans="1:9" ht="12">
      <c r="A14" s="1" t="str">
        <f>'TRB Record'!A13</f>
        <v>replicate 6</v>
      </c>
      <c r="B14" s="6">
        <f>'TRB Record'!C13</f>
        <v>0</v>
      </c>
      <c r="D14" s="1">
        <f>Lignin!E13</f>
        <v>0</v>
      </c>
      <c r="E14" s="1">
        <f>Lignin!U13</f>
        <v>87</v>
      </c>
      <c r="G14" s="16">
        <f t="shared" si="0"/>
        <v>0</v>
      </c>
      <c r="H14" s="16">
        <f t="shared" si="1"/>
        <v>0</v>
      </c>
      <c r="I14" s="16">
        <f>AVERAGE(H13:H14)</f>
        <v>0</v>
      </c>
    </row>
    <row r="15" spans="1:9" ht="12">
      <c r="A15" s="1">
        <f>'TRB Record'!A14</f>
        <v>7</v>
      </c>
      <c r="B15" s="6">
        <f>'TRB Record'!C14</f>
        <v>0</v>
      </c>
      <c r="D15" s="1">
        <f>Lignin!E14</f>
        <v>0</v>
      </c>
      <c r="E15" s="1">
        <f>Lignin!U14</f>
        <v>86.73</v>
      </c>
      <c r="G15" s="16">
        <f t="shared" si="0"/>
        <v>0</v>
      </c>
      <c r="H15" s="16">
        <f t="shared" si="1"/>
        <v>0</v>
      </c>
      <c r="I15" s="16"/>
    </row>
    <row r="16" spans="1:9" ht="12">
      <c r="A16" s="1" t="str">
        <f>'TRB Record'!A15</f>
        <v>replicate 7</v>
      </c>
      <c r="B16" s="6">
        <f>'TRB Record'!C15</f>
        <v>0</v>
      </c>
      <c r="D16" s="1">
        <f>Lignin!E15</f>
        <v>0</v>
      </c>
      <c r="E16" s="1">
        <f>Lignin!U15</f>
        <v>86.73</v>
      </c>
      <c r="G16" s="16">
        <f t="shared" si="0"/>
        <v>0</v>
      </c>
      <c r="H16" s="16">
        <f t="shared" si="1"/>
        <v>0</v>
      </c>
      <c r="I16" s="16">
        <f>AVERAGE(H15:H16)</f>
        <v>0</v>
      </c>
    </row>
    <row r="17" spans="1:9" ht="12">
      <c r="A17" s="1">
        <f>'TRB Record'!A16</f>
        <v>8</v>
      </c>
      <c r="B17" s="6">
        <f>'TRB Record'!C16</f>
        <v>0</v>
      </c>
      <c r="D17" s="1">
        <f>Lignin!E16</f>
        <v>0</v>
      </c>
      <c r="E17" s="1">
        <f>Lignin!U16</f>
        <v>86.73</v>
      </c>
      <c r="G17" s="16">
        <f t="shared" si="0"/>
        <v>0</v>
      </c>
      <c r="H17" s="16">
        <f t="shared" si="1"/>
        <v>0</v>
      </c>
      <c r="I17" s="16"/>
    </row>
    <row r="18" spans="1:9" ht="12">
      <c r="A18" s="1" t="str">
        <f>'TRB Record'!A17</f>
        <v>replicate 8</v>
      </c>
      <c r="B18" s="6">
        <f>'TRB Record'!C17</f>
        <v>0</v>
      </c>
      <c r="D18" s="1">
        <f>Lignin!E17</f>
        <v>0</v>
      </c>
      <c r="E18" s="1">
        <f>Lignin!U17</f>
        <v>86.73</v>
      </c>
      <c r="G18" s="16">
        <f t="shared" si="0"/>
        <v>0</v>
      </c>
      <c r="H18" s="16">
        <f t="shared" si="1"/>
        <v>0</v>
      </c>
      <c r="I18" s="16">
        <f>AVERAGE(H17:H18)</f>
        <v>0</v>
      </c>
    </row>
    <row r="19" spans="1:9" ht="12">
      <c r="A19" s="1">
        <f>'TRB Record'!A18</f>
        <v>9</v>
      </c>
      <c r="B19" s="6">
        <f>'TRB Record'!C18</f>
        <v>0</v>
      </c>
      <c r="D19" s="1">
        <f>Lignin!E18</f>
        <v>0</v>
      </c>
      <c r="E19" s="1">
        <f>Lignin!U18</f>
        <v>86.73</v>
      </c>
      <c r="G19" s="16">
        <f t="shared" si="0"/>
        <v>0</v>
      </c>
      <c r="H19" s="16">
        <f t="shared" si="1"/>
        <v>0</v>
      </c>
      <c r="I19" s="16"/>
    </row>
    <row r="20" spans="1:9" ht="12">
      <c r="A20" s="1" t="str">
        <f>'TRB Record'!A19</f>
        <v>replicate 9</v>
      </c>
      <c r="B20" s="6">
        <f>'TRB Record'!C19</f>
        <v>0</v>
      </c>
      <c r="D20" s="1">
        <f>Lignin!E19</f>
        <v>0</v>
      </c>
      <c r="E20" s="1">
        <f>Lignin!U19</f>
        <v>86.73</v>
      </c>
      <c r="G20" s="16">
        <f t="shared" si="0"/>
        <v>0</v>
      </c>
      <c r="H20" s="16">
        <f t="shared" si="1"/>
        <v>0</v>
      </c>
      <c r="I20" s="16">
        <f>AVERAGE(H19:H20)</f>
        <v>0</v>
      </c>
    </row>
    <row r="21" spans="1:9" ht="12">
      <c r="A21" s="1">
        <f>'TRB Record'!A20</f>
        <v>10</v>
      </c>
      <c r="B21" s="6">
        <f>'TRB Record'!C20</f>
        <v>0</v>
      </c>
      <c r="D21" s="1">
        <f>Lignin!E20</f>
        <v>0</v>
      </c>
      <c r="E21" s="1">
        <f>Lignin!U20</f>
        <v>86.73</v>
      </c>
      <c r="G21" s="16">
        <f t="shared" si="0"/>
        <v>0</v>
      </c>
      <c r="H21" s="16">
        <f t="shared" si="1"/>
        <v>0</v>
      </c>
      <c r="I21" s="16"/>
    </row>
    <row r="22" spans="1:9" ht="12">
      <c r="A22" s="1" t="str">
        <f>'TRB Record'!A21</f>
        <v>replicate 10</v>
      </c>
      <c r="B22" s="6">
        <f>'TRB Record'!C21</f>
        <v>0</v>
      </c>
      <c r="D22" s="1">
        <f>Lignin!E21</f>
        <v>0</v>
      </c>
      <c r="E22" s="1">
        <f>Lignin!U21</f>
        <v>86.73</v>
      </c>
      <c r="G22" s="16">
        <f t="shared" si="0"/>
        <v>0</v>
      </c>
      <c r="H22" s="16">
        <f t="shared" si="1"/>
        <v>0</v>
      </c>
      <c r="I22" s="16">
        <f>AVERAGE(H21:H22)</f>
        <v>0</v>
      </c>
    </row>
    <row r="23" spans="1:9" ht="12">
      <c r="A23" s="1">
        <f>'TRB Record'!A22</f>
        <v>11</v>
      </c>
      <c r="B23" s="6">
        <f>'TRB Record'!C22</f>
        <v>0</v>
      </c>
      <c r="D23" s="1">
        <f>Lignin!E22</f>
        <v>0</v>
      </c>
      <c r="E23" s="1">
        <f>Lignin!U22</f>
        <v>86.73</v>
      </c>
      <c r="G23" s="16">
        <f t="shared" si="0"/>
        <v>0</v>
      </c>
      <c r="H23" s="16">
        <f t="shared" si="1"/>
        <v>0</v>
      </c>
      <c r="I23" s="16"/>
    </row>
    <row r="24" spans="1:9" ht="12">
      <c r="A24" s="1" t="str">
        <f>'TRB Record'!A23</f>
        <v>replicate 11</v>
      </c>
      <c r="B24" s="6">
        <f>'TRB Record'!C23</f>
        <v>0</v>
      </c>
      <c r="D24" s="1">
        <f>Lignin!E23</f>
        <v>0</v>
      </c>
      <c r="E24" s="1">
        <f>Lignin!U23</f>
        <v>86.73</v>
      </c>
      <c r="G24" s="16">
        <f t="shared" si="0"/>
        <v>0</v>
      </c>
      <c r="H24" s="16">
        <f t="shared" si="1"/>
        <v>0</v>
      </c>
      <c r="I24" s="16">
        <f>AVERAGE(H23:H24)</f>
        <v>0</v>
      </c>
    </row>
    <row r="25" spans="1:9" ht="12">
      <c r="A25" s="1">
        <f>'TRB Record'!A24</f>
        <v>12</v>
      </c>
      <c r="B25" s="6">
        <f>'TRB Record'!C24</f>
        <v>0</v>
      </c>
      <c r="D25" s="1">
        <f>Lignin!E24</f>
        <v>0</v>
      </c>
      <c r="E25" s="1">
        <f>Lignin!U24</f>
        <v>86.73</v>
      </c>
      <c r="G25" s="16">
        <f t="shared" si="0"/>
        <v>0</v>
      </c>
      <c r="H25" s="16">
        <f t="shared" si="1"/>
        <v>0</v>
      </c>
      <c r="I25" s="16"/>
    </row>
    <row r="26" spans="1:9" ht="12">
      <c r="A26" s="1" t="str">
        <f>'TRB Record'!A25</f>
        <v>replicate 12</v>
      </c>
      <c r="B26" s="6">
        <f>'TRB Record'!C25</f>
        <v>0</v>
      </c>
      <c r="D26" s="1">
        <f>Lignin!E25</f>
        <v>0</v>
      </c>
      <c r="E26" s="1">
        <f>Lignin!U25</f>
        <v>86.73</v>
      </c>
      <c r="G26" s="16">
        <f t="shared" si="0"/>
        <v>0</v>
      </c>
      <c r="H26" s="16">
        <f t="shared" si="1"/>
        <v>0</v>
      </c>
      <c r="I26" s="16">
        <f>AVERAGE(H25:H26)</f>
        <v>0</v>
      </c>
    </row>
    <row r="27" spans="1:9" ht="12">
      <c r="A27" s="1">
        <f>'TRB Record'!A26</f>
        <v>13</v>
      </c>
      <c r="B27" s="6">
        <f>'TRB Record'!C26</f>
        <v>0</v>
      </c>
      <c r="D27" s="1">
        <f>Lignin!E26</f>
        <v>0</v>
      </c>
      <c r="E27" s="1">
        <f>Lignin!U26</f>
        <v>86.73</v>
      </c>
      <c r="G27" s="16">
        <f t="shared" si="0"/>
        <v>0</v>
      </c>
      <c r="H27" s="16">
        <f t="shared" si="1"/>
        <v>0</v>
      </c>
      <c r="I27" s="16"/>
    </row>
    <row r="28" spans="1:9" ht="12">
      <c r="A28" s="1" t="str">
        <f>'TRB Record'!A27</f>
        <v>replicate 13</v>
      </c>
      <c r="B28" s="6">
        <f>'TRB Record'!C27</f>
        <v>0</v>
      </c>
      <c r="D28" s="1">
        <f>Lignin!E27</f>
        <v>0</v>
      </c>
      <c r="E28" s="1">
        <f>Lignin!U27</f>
        <v>86.73</v>
      </c>
      <c r="G28" s="16">
        <f t="shared" si="0"/>
        <v>0</v>
      </c>
      <c r="H28" s="16">
        <f t="shared" si="1"/>
        <v>0</v>
      </c>
      <c r="I28" s="16">
        <f>AVERAGE(H27:H28)</f>
        <v>0</v>
      </c>
    </row>
    <row r="29" spans="1:9" ht="12">
      <c r="A29" s="1">
        <f>'TRB Record'!A28</f>
        <v>14</v>
      </c>
      <c r="B29" s="6">
        <f>'TRB Record'!C28</f>
        <v>0</v>
      </c>
      <c r="D29" s="1">
        <f>Lignin!E28</f>
        <v>0</v>
      </c>
      <c r="E29" s="1">
        <f>Lignin!U28</f>
        <v>86.73</v>
      </c>
      <c r="G29" s="16">
        <f t="shared" si="0"/>
        <v>0</v>
      </c>
      <c r="H29" s="16">
        <f t="shared" si="1"/>
        <v>0</v>
      </c>
      <c r="I29" s="16"/>
    </row>
    <row r="30" spans="1:9" ht="12">
      <c r="A30" s="1" t="str">
        <f>'TRB Record'!A29</f>
        <v>replicate 14</v>
      </c>
      <c r="B30" s="6">
        <f>'TRB Record'!C29</f>
        <v>0</v>
      </c>
      <c r="D30" s="1">
        <f>Lignin!E29</f>
        <v>0</v>
      </c>
      <c r="E30" s="1">
        <f>Lignin!U29</f>
        <v>86.73</v>
      </c>
      <c r="G30" s="16">
        <f t="shared" si="0"/>
        <v>0</v>
      </c>
      <c r="H30" s="16">
        <f t="shared" si="1"/>
        <v>0</v>
      </c>
      <c r="I30" s="16">
        <f>AVERAGE(H29:H30)</f>
        <v>0</v>
      </c>
    </row>
    <row r="31" spans="1:9" ht="12">
      <c r="A31" s="1">
        <f>'TRB Record'!A30</f>
        <v>15</v>
      </c>
      <c r="B31" s="6">
        <f>'TRB Record'!C30</f>
        <v>0</v>
      </c>
      <c r="D31" s="1">
        <f>Lignin!E30</f>
        <v>0</v>
      </c>
      <c r="E31" s="1">
        <f>Lignin!U30</f>
        <v>86.73</v>
      </c>
      <c r="G31" s="16">
        <f t="shared" si="0"/>
        <v>0</v>
      </c>
      <c r="H31" s="16">
        <f t="shared" si="1"/>
        <v>0</v>
      </c>
      <c r="I31" s="16"/>
    </row>
    <row r="32" spans="1:9" ht="12">
      <c r="A32" s="1" t="str">
        <f>'TRB Record'!A31</f>
        <v>replicate 15</v>
      </c>
      <c r="B32" s="6">
        <f>'TRB Record'!C31</f>
        <v>0</v>
      </c>
      <c r="D32" s="1">
        <f>Lignin!E31</f>
        <v>0</v>
      </c>
      <c r="E32" s="1">
        <f>Lignin!U31</f>
        <v>86.73</v>
      </c>
      <c r="G32" s="16">
        <f t="shared" si="0"/>
        <v>0</v>
      </c>
      <c r="H32" s="16">
        <f t="shared" si="1"/>
        <v>0</v>
      </c>
      <c r="I32" s="16">
        <f>AVERAGE(H31:H32)</f>
        <v>0</v>
      </c>
    </row>
    <row r="33" spans="1:9" ht="12">
      <c r="A33" s="1">
        <f>'TRB Record'!A32</f>
        <v>16</v>
      </c>
      <c r="B33" s="6">
        <f>'TRB Record'!C32</f>
        <v>0</v>
      </c>
      <c r="D33" s="1">
        <f>Lignin!E32</f>
        <v>0</v>
      </c>
      <c r="E33" s="1">
        <f>Lignin!U32</f>
        <v>86.73</v>
      </c>
      <c r="G33" s="16">
        <f t="shared" si="0"/>
        <v>0</v>
      </c>
      <c r="H33" s="16">
        <f t="shared" si="1"/>
        <v>0</v>
      </c>
      <c r="I33" s="16"/>
    </row>
    <row r="34" spans="1:9" ht="12">
      <c r="A34" s="1" t="str">
        <f>'TRB Record'!A33</f>
        <v>replicate 16</v>
      </c>
      <c r="B34" s="6">
        <f>'TRB Record'!C33</f>
        <v>0</v>
      </c>
      <c r="D34" s="1">
        <f>Lignin!E33</f>
        <v>0</v>
      </c>
      <c r="E34" s="1">
        <f>Lignin!U33</f>
        <v>86.73</v>
      </c>
      <c r="G34" s="16">
        <f t="shared" si="0"/>
        <v>0</v>
      </c>
      <c r="H34" s="16">
        <f t="shared" si="1"/>
        <v>0</v>
      </c>
      <c r="I34" s="16">
        <f>AVERAGE(H33:H34)</f>
        <v>0</v>
      </c>
    </row>
    <row r="35" spans="1:9" ht="12">
      <c r="A35" s="1">
        <f>'TRB Record'!A34</f>
        <v>17</v>
      </c>
      <c r="B35" s="6">
        <f>'TRB Record'!C34</f>
        <v>0</v>
      </c>
      <c r="D35" s="1">
        <f>Lignin!E34</f>
        <v>0</v>
      </c>
      <c r="E35" s="1">
        <f>Lignin!U34</f>
        <v>86.73</v>
      </c>
      <c r="G35" s="16">
        <f aca="true" t="shared" si="2" ref="G35:G62">F35*E35</f>
        <v>0</v>
      </c>
      <c r="H35" s="16">
        <f t="shared" si="1"/>
        <v>0</v>
      </c>
      <c r="I35" s="16"/>
    </row>
    <row r="36" spans="1:9" ht="12">
      <c r="A36" s="1" t="str">
        <f>'TRB Record'!A35</f>
        <v>replicate 17</v>
      </c>
      <c r="B36" s="6">
        <f>'TRB Record'!C35</f>
        <v>0</v>
      </c>
      <c r="D36" s="1">
        <f>Lignin!E35</f>
        <v>0</v>
      </c>
      <c r="E36" s="1">
        <f>Lignin!U35</f>
        <v>86.73</v>
      </c>
      <c r="G36" s="16">
        <f t="shared" si="2"/>
        <v>0</v>
      </c>
      <c r="H36" s="16">
        <f t="shared" si="1"/>
        <v>0</v>
      </c>
      <c r="I36" s="16">
        <f>AVERAGE(H35:H36)</f>
        <v>0</v>
      </c>
    </row>
    <row r="37" spans="1:9" ht="12">
      <c r="A37" s="1">
        <f>'TRB Record'!A36</f>
        <v>18</v>
      </c>
      <c r="B37" s="6">
        <f>'TRB Record'!C36</f>
        <v>0</v>
      </c>
      <c r="D37" s="1">
        <f>Lignin!E36</f>
        <v>0</v>
      </c>
      <c r="E37" s="1">
        <f>Lignin!U36</f>
        <v>86.73</v>
      </c>
      <c r="G37" s="16">
        <f t="shared" si="2"/>
        <v>0</v>
      </c>
      <c r="H37" s="16">
        <f t="shared" si="1"/>
        <v>0</v>
      </c>
      <c r="I37" s="16"/>
    </row>
    <row r="38" spans="1:9" ht="12">
      <c r="A38" s="1" t="str">
        <f>'TRB Record'!A37</f>
        <v>replicate 18</v>
      </c>
      <c r="B38" s="6">
        <f>'TRB Record'!C37</f>
        <v>0</v>
      </c>
      <c r="D38" s="1">
        <f>Lignin!E37</f>
        <v>0</v>
      </c>
      <c r="E38" s="1">
        <f>Lignin!U37</f>
        <v>86.73</v>
      </c>
      <c r="G38" s="16">
        <f t="shared" si="2"/>
        <v>0</v>
      </c>
      <c r="H38" s="16">
        <f t="shared" si="1"/>
        <v>0</v>
      </c>
      <c r="I38" s="16">
        <f>AVERAGE(H37:H38)</f>
        <v>0</v>
      </c>
    </row>
    <row r="39" spans="1:9" ht="12">
      <c r="A39" s="1">
        <f>'TRB Record'!A38</f>
        <v>19</v>
      </c>
      <c r="B39" s="6">
        <f>'TRB Record'!C38</f>
        <v>0</v>
      </c>
      <c r="D39" s="1">
        <f>Lignin!E38</f>
        <v>0</v>
      </c>
      <c r="E39" s="1">
        <f>Lignin!U38</f>
        <v>86.73</v>
      </c>
      <c r="G39" s="16">
        <f t="shared" si="2"/>
        <v>0</v>
      </c>
      <c r="H39" s="16">
        <f t="shared" si="1"/>
        <v>0</v>
      </c>
      <c r="I39" s="16"/>
    </row>
    <row r="40" spans="1:9" ht="12">
      <c r="A40" s="1" t="str">
        <f>'TRB Record'!A39</f>
        <v>replicate 19</v>
      </c>
      <c r="B40" s="6">
        <f>'TRB Record'!C39</f>
        <v>0</v>
      </c>
      <c r="D40" s="1">
        <f>Lignin!E39</f>
        <v>0</v>
      </c>
      <c r="E40" s="1">
        <f>Lignin!U39</f>
        <v>86.73</v>
      </c>
      <c r="G40" s="16">
        <f t="shared" si="2"/>
        <v>0</v>
      </c>
      <c r="H40" s="16">
        <f t="shared" si="1"/>
        <v>0</v>
      </c>
      <c r="I40" s="16">
        <f>AVERAGE(H39:H40)</f>
        <v>0</v>
      </c>
    </row>
    <row r="41" spans="1:9" ht="12">
      <c r="A41" s="1">
        <f>'TRB Record'!A40</f>
        <v>20</v>
      </c>
      <c r="B41" s="6">
        <f>'TRB Record'!C40</f>
        <v>0</v>
      </c>
      <c r="D41" s="1">
        <f>Lignin!E40</f>
        <v>0</v>
      </c>
      <c r="E41" s="1">
        <f>Lignin!U40</f>
        <v>86.73</v>
      </c>
      <c r="G41" s="16">
        <f t="shared" si="2"/>
        <v>0</v>
      </c>
      <c r="H41" s="16">
        <f t="shared" si="1"/>
        <v>0</v>
      </c>
      <c r="I41" s="16"/>
    </row>
    <row r="42" spans="1:9" ht="12">
      <c r="A42" s="1" t="str">
        <f>'TRB Record'!A41</f>
        <v>replicate 20</v>
      </c>
      <c r="B42" s="6">
        <f>'TRB Record'!C41</f>
        <v>0</v>
      </c>
      <c r="D42" s="1">
        <f>Lignin!E41</f>
        <v>0</v>
      </c>
      <c r="E42" s="1">
        <f>Lignin!U41</f>
        <v>86.73</v>
      </c>
      <c r="G42" s="16">
        <f t="shared" si="2"/>
        <v>0</v>
      </c>
      <c r="H42" s="16">
        <f t="shared" si="1"/>
        <v>0</v>
      </c>
      <c r="I42" s="16">
        <f>AVERAGE(H41:H42)</f>
        <v>0</v>
      </c>
    </row>
    <row r="43" spans="1:9" ht="12">
      <c r="A43" s="1">
        <f>'TRB Record'!A42</f>
        <v>21</v>
      </c>
      <c r="B43" s="6">
        <f>'TRB Record'!C42</f>
        <v>0</v>
      </c>
      <c r="D43" s="1">
        <f>Lignin!E42</f>
        <v>0</v>
      </c>
      <c r="E43" s="1">
        <f>Lignin!U42</f>
        <v>86.73</v>
      </c>
      <c r="G43" s="16">
        <f t="shared" si="2"/>
        <v>0</v>
      </c>
      <c r="H43" s="16">
        <f t="shared" si="1"/>
        <v>0</v>
      </c>
      <c r="I43" s="16"/>
    </row>
    <row r="44" spans="1:9" ht="12">
      <c r="A44" s="1" t="str">
        <f>'TRB Record'!A43</f>
        <v>replicate 21</v>
      </c>
      <c r="B44" s="6">
        <f>'TRB Record'!C43</f>
        <v>0</v>
      </c>
      <c r="D44" s="1">
        <f>Lignin!E43</f>
        <v>0</v>
      </c>
      <c r="E44" s="1">
        <f>Lignin!U43</f>
        <v>86.73</v>
      </c>
      <c r="G44" s="16">
        <f t="shared" si="2"/>
        <v>0</v>
      </c>
      <c r="H44" s="16">
        <f t="shared" si="1"/>
        <v>0</v>
      </c>
      <c r="I44" s="16">
        <f>AVERAGE(H43:H44)</f>
        <v>0</v>
      </c>
    </row>
    <row r="45" spans="1:9" ht="12">
      <c r="A45" s="1">
        <f>'TRB Record'!A44</f>
        <v>22</v>
      </c>
      <c r="B45" s="6">
        <f>'TRB Record'!C44</f>
        <v>0</v>
      </c>
      <c r="D45" s="1">
        <f>Lignin!E44</f>
        <v>0</v>
      </c>
      <c r="E45" s="1">
        <f>Lignin!U44</f>
        <v>86.73</v>
      </c>
      <c r="G45" s="16">
        <f t="shared" si="2"/>
        <v>0</v>
      </c>
      <c r="H45" s="16">
        <f t="shared" si="1"/>
        <v>0</v>
      </c>
      <c r="I45" s="16"/>
    </row>
    <row r="46" spans="1:9" ht="12">
      <c r="A46" s="1" t="str">
        <f>'TRB Record'!A45</f>
        <v>replicate 22</v>
      </c>
      <c r="B46" s="6">
        <f>'TRB Record'!C45</f>
        <v>0</v>
      </c>
      <c r="D46" s="1">
        <f>Lignin!E45</f>
        <v>0</v>
      </c>
      <c r="E46" s="1">
        <f>Lignin!U45</f>
        <v>86.73</v>
      </c>
      <c r="G46" s="16">
        <f t="shared" si="2"/>
        <v>0</v>
      </c>
      <c r="H46" s="16">
        <f t="shared" si="1"/>
        <v>0</v>
      </c>
      <c r="I46" s="16">
        <f>AVERAGE(H45:H46)</f>
        <v>0</v>
      </c>
    </row>
    <row r="47" spans="1:9" ht="12">
      <c r="A47" s="1">
        <f>'TRB Record'!A46</f>
        <v>23</v>
      </c>
      <c r="B47" s="6">
        <f>'TRB Record'!C46</f>
        <v>0</v>
      </c>
      <c r="D47" s="1">
        <f>Lignin!E46</f>
        <v>0</v>
      </c>
      <c r="E47" s="1">
        <f>Lignin!U46</f>
        <v>86.73</v>
      </c>
      <c r="G47" s="16">
        <f t="shared" si="2"/>
        <v>0</v>
      </c>
      <c r="H47" s="16">
        <f t="shared" si="1"/>
        <v>0</v>
      </c>
      <c r="I47" s="16"/>
    </row>
    <row r="48" spans="1:9" ht="12">
      <c r="A48" s="1" t="str">
        <f>'TRB Record'!A47</f>
        <v>replicate 23</v>
      </c>
      <c r="B48" s="6">
        <f>'TRB Record'!C47</f>
        <v>0</v>
      </c>
      <c r="D48" s="1">
        <f>Lignin!E47</f>
        <v>0</v>
      </c>
      <c r="E48" s="1">
        <f>Lignin!U47</f>
        <v>86.73</v>
      </c>
      <c r="G48" s="16">
        <f t="shared" si="2"/>
        <v>0</v>
      </c>
      <c r="H48" s="16">
        <f t="shared" si="1"/>
        <v>0</v>
      </c>
      <c r="I48" s="16">
        <f>AVERAGE(H47:H48)</f>
        <v>0</v>
      </c>
    </row>
    <row r="49" spans="1:9" ht="12">
      <c r="A49" s="1">
        <f>'TRB Record'!A48</f>
        <v>24</v>
      </c>
      <c r="B49" s="6">
        <f>'TRB Record'!C48</f>
        <v>0</v>
      </c>
      <c r="D49" s="1">
        <f>Lignin!E48</f>
        <v>0</v>
      </c>
      <c r="E49" s="1">
        <f>Lignin!U48</f>
        <v>86.73</v>
      </c>
      <c r="G49" s="16">
        <f t="shared" si="2"/>
        <v>0</v>
      </c>
      <c r="H49" s="16">
        <f t="shared" si="1"/>
        <v>0</v>
      </c>
      <c r="I49" s="16"/>
    </row>
    <row r="50" spans="1:9" ht="12">
      <c r="A50" s="1" t="str">
        <f>'TRB Record'!A49</f>
        <v>replicate 24</v>
      </c>
      <c r="B50" s="6">
        <f>'TRB Record'!C49</f>
        <v>0</v>
      </c>
      <c r="D50" s="1">
        <f>Lignin!E49</f>
        <v>0</v>
      </c>
      <c r="E50" s="1">
        <f>Lignin!U49</f>
        <v>86.73</v>
      </c>
      <c r="G50" s="16">
        <f t="shared" si="2"/>
        <v>0</v>
      </c>
      <c r="H50" s="16">
        <f t="shared" si="1"/>
        <v>0</v>
      </c>
      <c r="I50" s="16">
        <f>AVERAGE(H49:H50)</f>
        <v>0</v>
      </c>
    </row>
    <row r="51" spans="1:9" ht="12">
      <c r="A51" s="1">
        <f>'TRB Record'!A50</f>
        <v>25</v>
      </c>
      <c r="B51" s="6">
        <f>'TRB Record'!C50</f>
        <v>0</v>
      </c>
      <c r="D51" s="1">
        <f>Lignin!E50</f>
        <v>0</v>
      </c>
      <c r="E51" s="1">
        <f>Lignin!U50</f>
        <v>86.73</v>
      </c>
      <c r="G51" s="16">
        <f t="shared" si="2"/>
        <v>0</v>
      </c>
      <c r="H51" s="16">
        <f t="shared" si="1"/>
        <v>0</v>
      </c>
      <c r="I51" s="16"/>
    </row>
    <row r="52" spans="1:9" ht="12">
      <c r="A52" s="1" t="str">
        <f>'TRB Record'!A51</f>
        <v>replicate 25</v>
      </c>
      <c r="B52" s="6">
        <f>'TRB Record'!C51</f>
        <v>0</v>
      </c>
      <c r="D52" s="1">
        <f>Lignin!E51</f>
        <v>0</v>
      </c>
      <c r="E52" s="1">
        <f>Lignin!U51</f>
        <v>86.73</v>
      </c>
      <c r="G52" s="16">
        <f t="shared" si="2"/>
        <v>0</v>
      </c>
      <c r="H52" s="16">
        <f t="shared" si="1"/>
        <v>0</v>
      </c>
      <c r="I52" s="16">
        <f>AVERAGE(H51:H52)</f>
        <v>0</v>
      </c>
    </row>
    <row r="53" spans="1:9" ht="12">
      <c r="A53" s="1">
        <f>'TRB Record'!A52</f>
        <v>26</v>
      </c>
      <c r="B53" s="6">
        <f>'TRB Record'!C52</f>
        <v>0</v>
      </c>
      <c r="D53" s="1">
        <f>Lignin!E52</f>
        <v>0</v>
      </c>
      <c r="E53" s="1">
        <f>Lignin!U52</f>
        <v>86.73</v>
      </c>
      <c r="G53" s="16">
        <f t="shared" si="2"/>
        <v>0</v>
      </c>
      <c r="H53" s="16">
        <f t="shared" si="1"/>
        <v>0</v>
      </c>
      <c r="I53" s="16"/>
    </row>
    <row r="54" spans="1:9" ht="12">
      <c r="A54" s="1" t="str">
        <f>'TRB Record'!A53</f>
        <v>replicate 26</v>
      </c>
      <c r="B54" s="6">
        <f>'TRB Record'!C53</f>
        <v>0</v>
      </c>
      <c r="D54" s="1">
        <f>Lignin!E53</f>
        <v>0</v>
      </c>
      <c r="E54" s="1">
        <f>Lignin!U53</f>
        <v>86.73</v>
      </c>
      <c r="G54" s="16">
        <f t="shared" si="2"/>
        <v>0</v>
      </c>
      <c r="H54" s="16">
        <f t="shared" si="1"/>
        <v>0</v>
      </c>
      <c r="I54" s="16">
        <f>AVERAGE(H53:H54)</f>
        <v>0</v>
      </c>
    </row>
    <row r="55" spans="1:9" ht="12">
      <c r="A55" s="1">
        <f>'TRB Record'!A54</f>
        <v>27</v>
      </c>
      <c r="B55" s="6">
        <f>'TRB Record'!C54</f>
        <v>0</v>
      </c>
      <c r="D55" s="1">
        <f>Lignin!E54</f>
        <v>0</v>
      </c>
      <c r="E55" s="1">
        <f>Lignin!U54</f>
        <v>86.73</v>
      </c>
      <c r="G55" s="16">
        <f t="shared" si="2"/>
        <v>0</v>
      </c>
      <c r="H55" s="16">
        <f t="shared" si="1"/>
        <v>0</v>
      </c>
      <c r="I55" s="16"/>
    </row>
    <row r="56" spans="1:9" ht="12">
      <c r="A56" s="1" t="str">
        <f>'TRB Record'!A55</f>
        <v>replicate 27</v>
      </c>
      <c r="B56" s="6">
        <f>'TRB Record'!C55</f>
        <v>0</v>
      </c>
      <c r="D56" s="1">
        <f>Lignin!E55</f>
        <v>0</v>
      </c>
      <c r="E56" s="1">
        <f>Lignin!U55</f>
        <v>86.73</v>
      </c>
      <c r="G56" s="16">
        <f t="shared" si="2"/>
        <v>0</v>
      </c>
      <c r="H56" s="16">
        <f t="shared" si="1"/>
        <v>0</v>
      </c>
      <c r="I56" s="16">
        <f>AVERAGE(H55:H56)</f>
        <v>0</v>
      </c>
    </row>
    <row r="57" spans="1:9" ht="12">
      <c r="A57" s="1">
        <f>'TRB Record'!A56</f>
        <v>28</v>
      </c>
      <c r="B57" s="6">
        <f>'TRB Record'!C56</f>
        <v>0</v>
      </c>
      <c r="D57" s="1">
        <f>Lignin!E56</f>
        <v>0</v>
      </c>
      <c r="E57" s="1">
        <f>Lignin!U56</f>
        <v>86.73</v>
      </c>
      <c r="G57" s="16">
        <f t="shared" si="2"/>
        <v>0</v>
      </c>
      <c r="H57" s="16">
        <f t="shared" si="1"/>
        <v>0</v>
      </c>
      <c r="I57" s="16"/>
    </row>
    <row r="58" spans="1:9" ht="12">
      <c r="A58" s="1" t="str">
        <f>'TRB Record'!A57</f>
        <v>replicate 28</v>
      </c>
      <c r="B58" s="6">
        <f>'TRB Record'!C57</f>
        <v>0</v>
      </c>
      <c r="D58" s="1">
        <f>Lignin!E57</f>
        <v>0</v>
      </c>
      <c r="E58" s="1">
        <f>Lignin!U57</f>
        <v>86.73</v>
      </c>
      <c r="G58" s="16">
        <f t="shared" si="2"/>
        <v>0</v>
      </c>
      <c r="H58" s="16">
        <f t="shared" si="1"/>
        <v>0</v>
      </c>
      <c r="I58" s="16">
        <f>AVERAGE(H57:H58)</f>
        <v>0</v>
      </c>
    </row>
    <row r="59" spans="1:9" ht="12">
      <c r="A59" s="1">
        <f>'TRB Record'!A58</f>
        <v>29</v>
      </c>
      <c r="B59" s="6">
        <f>'TRB Record'!C58</f>
        <v>0</v>
      </c>
      <c r="D59" s="1">
        <f>Lignin!E58</f>
        <v>0</v>
      </c>
      <c r="E59" s="1">
        <f>Lignin!U58</f>
        <v>86.73</v>
      </c>
      <c r="G59" s="16">
        <f t="shared" si="2"/>
        <v>0</v>
      </c>
      <c r="H59" s="16">
        <f t="shared" si="1"/>
        <v>0</v>
      </c>
      <c r="I59" s="16"/>
    </row>
    <row r="60" spans="1:9" ht="12">
      <c r="A60" s="1" t="str">
        <f>'TRB Record'!A59</f>
        <v>replicate 29</v>
      </c>
      <c r="B60" s="6">
        <f>'TRB Record'!C59</f>
        <v>0</v>
      </c>
      <c r="D60" s="1">
        <f>Lignin!E59</f>
        <v>0</v>
      </c>
      <c r="E60" s="1">
        <f>Lignin!U59</f>
        <v>86.73</v>
      </c>
      <c r="G60" s="16">
        <f t="shared" si="2"/>
        <v>0</v>
      </c>
      <c r="H60" s="16">
        <f t="shared" si="1"/>
        <v>0</v>
      </c>
      <c r="I60" s="16">
        <f>AVERAGE(H59:H60)</f>
        <v>0</v>
      </c>
    </row>
    <row r="61" spans="1:9" ht="12">
      <c r="A61" s="1">
        <f>'TRB Record'!A60</f>
        <v>30</v>
      </c>
      <c r="B61" s="6">
        <f>'TRB Record'!C60</f>
        <v>0</v>
      </c>
      <c r="D61" s="1">
        <f>Lignin!E60</f>
        <v>0</v>
      </c>
      <c r="E61" s="1">
        <f>Lignin!U60</f>
        <v>86.73</v>
      </c>
      <c r="G61" s="16">
        <f t="shared" si="2"/>
        <v>0</v>
      </c>
      <c r="H61" s="16">
        <f t="shared" si="1"/>
        <v>0</v>
      </c>
      <c r="I61" s="16"/>
    </row>
    <row r="62" spans="1:9" ht="12">
      <c r="A62" s="1" t="str">
        <f>'TRB Record'!A61</f>
        <v>replicate 30</v>
      </c>
      <c r="B62" s="6">
        <f>'TRB Record'!C61</f>
        <v>0</v>
      </c>
      <c r="D62" s="1">
        <f>Lignin!E61</f>
        <v>0</v>
      </c>
      <c r="E62" s="1">
        <f>Lignin!U61</f>
        <v>86.73</v>
      </c>
      <c r="G62" s="16">
        <f t="shared" si="2"/>
        <v>0</v>
      </c>
      <c r="H62" s="16">
        <f t="shared" si="1"/>
        <v>0</v>
      </c>
      <c r="I62" s="16">
        <f>AVERAGE(H61:H62)</f>
        <v>0</v>
      </c>
    </row>
  </sheetData>
  <sheetProtection sheet="1" objects="1" scenarios="1"/>
  <printOptions gridLines="1"/>
  <pageMargins left="0.75" right="0.75" top="1" bottom="1" header="0.5" footer="0.5"/>
  <pageSetup fitToHeight="5" fitToWidth="1" orientation="landscape" r:id="rId1"/>
  <headerFooter alignWithMargins="0">
    <oddHeader>&amp;C&amp;A</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NREL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Corn Stover Intermediates Calculation Sheet</dc:title>
  <dc:subject>This calculation workbook automatically calculates compositions analysis and mass closure based on the equations and measurement procedures in the related laboratory analytical procedure.</dc:subject>
  <dc:creator>NREL</dc:creator>
  <cp:keywords/>
  <dc:description/>
  <cp:lastModifiedBy>Kathy Cisar</cp:lastModifiedBy>
  <dcterms:created xsi:type="dcterms:W3CDTF">2004-05-25T17:23:12Z</dcterms:created>
  <dcterms:modified xsi:type="dcterms:W3CDTF">2016-05-02T16:57:26Z</dcterms:modified>
  <cp:category/>
  <cp:version/>
  <cp:contentType/>
  <cp:contentStatus/>
</cp:coreProperties>
</file>